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codeName="ЭтаКнига" defaultThemeVersion="124226"/>
  <bookViews>
    <workbookView xWindow="0" yWindow="0" windowWidth="24900" windowHeight="12300" activeTab="7"/>
  </bookViews>
  <sheets>
    <sheet name="№ 1 источ " sheetId="193" r:id="rId1"/>
    <sheet name="№ 2 дох" sheetId="198" r:id="rId2"/>
    <sheet name="№ 3 р.п" sheetId="143" r:id="rId3"/>
    <sheet name="№ 4 ведом" sheetId="154" r:id="rId4"/>
    <sheet name=" № 5  рп, кцср, квр" sheetId="155" r:id="rId5"/>
    <sheet name="№ 6 МП" sheetId="147" r:id="rId6"/>
    <sheet name="№ 7 ПО " sheetId="197" r:id="rId7"/>
    <sheet name="№ 8 АИП" sheetId="194" r:id="rId8"/>
  </sheets>
  <definedNames>
    <definedName name="_FilterDatabase" localSheetId="4" hidden="1">' № 5  рп, кцср, квр'!$A$6:$J$766</definedName>
    <definedName name="_FilterDatabase" localSheetId="3" hidden="1">'№ 4 ведом'!$A$8:$H$835</definedName>
    <definedName name="_FilterDatabase" localSheetId="5" hidden="1">'№ 6 МП'!$A$1:$F$515</definedName>
    <definedName name="_xlnm._FilterDatabase" localSheetId="4" hidden="1">' № 5  рп, кцср, квр'!$A$7:$J$769</definedName>
    <definedName name="_xlnm._FilterDatabase" localSheetId="3" hidden="1">'№ 4 ведом'!$A$7:$H$835</definedName>
    <definedName name="Print_Area" localSheetId="2">'№ 3 р.п'!$A$1:$E$47</definedName>
    <definedName name="Print_Area" localSheetId="3">'№ 4 ведом'!$A$1:$H$835</definedName>
    <definedName name="Print_Area" localSheetId="5">'№ 6 МП'!$A$1:$F$515</definedName>
    <definedName name="_xlnm.Print_Area" localSheetId="1">'№ 2 дох'!$A$1:$E$147</definedName>
    <definedName name="_xlnm.Print_Area" localSheetId="5">'№ 6 МП'!$A$1:$F$522</definedName>
    <definedName name="_xlnm.Print_Area" localSheetId="7">'№ 8 АИП'!$A$1:$P$16</definedName>
  </definedNames>
  <calcPr calcId="124519" calcMode="autoNoTable"/>
  <fileRecoveryPr autoRecover="0"/>
</workbook>
</file>

<file path=xl/calcChain.xml><?xml version="1.0" encoding="utf-8"?>
<calcChain xmlns="http://schemas.openxmlformats.org/spreadsheetml/2006/main">
  <c r="F537" i="154"/>
  <c r="F433"/>
  <c r="F350"/>
  <c r="F156"/>
  <c r="E474" i="147"/>
  <c r="F474"/>
  <c r="D474"/>
  <c r="E479"/>
  <c r="E478" s="1"/>
  <c r="E480"/>
  <c r="F480"/>
  <c r="F479" s="1"/>
  <c r="F478" s="1"/>
  <c r="D478"/>
  <c r="D479"/>
  <c r="D480"/>
  <c r="F265" i="155"/>
  <c r="G265"/>
  <c r="E265"/>
  <c r="F276"/>
  <c r="F275" s="1"/>
  <c r="F274" s="1"/>
  <c r="F273" s="1"/>
  <c r="F272" s="1"/>
  <c r="G276"/>
  <c r="G275" s="1"/>
  <c r="G274" s="1"/>
  <c r="G273" s="1"/>
  <c r="G272" s="1"/>
  <c r="E276"/>
  <c r="E275" s="1"/>
  <c r="E274" s="1"/>
  <c r="E273" s="1"/>
  <c r="E272" s="1"/>
  <c r="G555" i="154"/>
  <c r="H555"/>
  <c r="F555"/>
  <c r="H577"/>
  <c r="H576" s="1"/>
  <c r="H575" s="1"/>
  <c r="H574" s="1"/>
  <c r="H573" s="1"/>
  <c r="H572" s="1"/>
  <c r="G577"/>
  <c r="G576" s="1"/>
  <c r="G575" s="1"/>
  <c r="G574" s="1"/>
  <c r="G573" s="1"/>
  <c r="G572" s="1"/>
  <c r="F577"/>
  <c r="F576" s="1"/>
  <c r="F575" s="1"/>
  <c r="F574" s="1"/>
  <c r="F573" s="1"/>
  <c r="F572" s="1"/>
  <c r="G251" l="1"/>
  <c r="H243"/>
  <c r="H776"/>
  <c r="G776"/>
  <c r="F776" l="1"/>
  <c r="F203" i="155"/>
  <c r="E322" i="147" s="1"/>
  <c r="E321" s="1"/>
  <c r="E320" s="1"/>
  <c r="G203" i="155"/>
  <c r="F322" i="147" s="1"/>
  <c r="F321" s="1"/>
  <c r="F320" s="1"/>
  <c r="E203" i="155"/>
  <c r="E202" s="1"/>
  <c r="E201" s="1"/>
  <c r="G161" i="154"/>
  <c r="G160" s="1"/>
  <c r="H161"/>
  <c r="H160" s="1"/>
  <c r="F161"/>
  <c r="F160" s="1"/>
  <c r="F234" i="155"/>
  <c r="F233" s="1"/>
  <c r="F232" s="1"/>
  <c r="F231" s="1"/>
  <c r="G234"/>
  <c r="F353" i="147" s="1"/>
  <c r="F352" s="1"/>
  <c r="F351" s="1"/>
  <c r="F350" s="1"/>
  <c r="E233" i="155"/>
  <c r="E232" s="1"/>
  <c r="E231" s="1"/>
  <c r="E234"/>
  <c r="D353" i="147" s="1"/>
  <c r="D352" s="1"/>
  <c r="D351" s="1"/>
  <c r="D350" s="1"/>
  <c r="G191" i="154"/>
  <c r="G190" s="1"/>
  <c r="H191"/>
  <c r="H190" s="1"/>
  <c r="G192"/>
  <c r="H192"/>
  <c r="F191"/>
  <c r="F190" s="1"/>
  <c r="F192"/>
  <c r="F216" i="155"/>
  <c r="E335" i="147" s="1"/>
  <c r="E334" s="1"/>
  <c r="E333" s="1"/>
  <c r="G216" i="155"/>
  <c r="G215" s="1"/>
  <c r="G214" s="1"/>
  <c r="E216"/>
  <c r="E215" s="1"/>
  <c r="E214" s="1"/>
  <c r="G174" i="154"/>
  <c r="G173" s="1"/>
  <c r="H174"/>
  <c r="H173" s="1"/>
  <c r="F174"/>
  <c r="F173" s="1"/>
  <c r="F293" i="155"/>
  <c r="F292" s="1"/>
  <c r="F291" s="1"/>
  <c r="G293"/>
  <c r="F272" i="147" s="1"/>
  <c r="F271" s="1"/>
  <c r="F270" s="1"/>
  <c r="E293" i="155"/>
  <c r="D272" i="147" s="1"/>
  <c r="D271" s="1"/>
  <c r="D270" s="1"/>
  <c r="F283" i="155"/>
  <c r="F282" s="1"/>
  <c r="F281" s="1"/>
  <c r="F280" s="1"/>
  <c r="G283"/>
  <c r="G282" s="1"/>
  <c r="G281" s="1"/>
  <c r="G280" s="1"/>
  <c r="E283"/>
  <c r="E282" s="1"/>
  <c r="E281" s="1"/>
  <c r="E280" s="1"/>
  <c r="G234" i="154"/>
  <c r="G233" s="1"/>
  <c r="H234"/>
  <c r="H233" s="1"/>
  <c r="F234"/>
  <c r="F233" s="1"/>
  <c r="G224"/>
  <c r="G223" s="1"/>
  <c r="G222" s="1"/>
  <c r="H224"/>
  <c r="H223" s="1"/>
  <c r="H222" s="1"/>
  <c r="F224"/>
  <c r="F223" s="1"/>
  <c r="F222" s="1"/>
  <c r="D322" i="147" l="1"/>
  <c r="D321" s="1"/>
  <c r="D320" s="1"/>
  <c r="F202" i="155"/>
  <c r="F201" s="1"/>
  <c r="G202"/>
  <c r="G201" s="1"/>
  <c r="G233"/>
  <c r="G232" s="1"/>
  <c r="G231" s="1"/>
  <c r="D335" i="147"/>
  <c r="D334" s="1"/>
  <c r="D333" s="1"/>
  <c r="E353"/>
  <c r="E352" s="1"/>
  <c r="E351" s="1"/>
  <c r="E350" s="1"/>
  <c r="F215" i="155"/>
  <c r="F214" s="1"/>
  <c r="E262" i="147"/>
  <c r="E261" s="1"/>
  <c r="E260" s="1"/>
  <c r="E259" s="1"/>
  <c r="F262"/>
  <c r="F261" s="1"/>
  <c r="F260" s="1"/>
  <c r="F259" s="1"/>
  <c r="F335"/>
  <c r="F334" s="1"/>
  <c r="F333" s="1"/>
  <c r="E292" i="155"/>
  <c r="E291" s="1"/>
  <c r="D262" i="147"/>
  <c r="D261" s="1"/>
  <c r="D260" s="1"/>
  <c r="D259" s="1"/>
  <c r="E272"/>
  <c r="E271" s="1"/>
  <c r="E270" s="1"/>
  <c r="G292" i="155"/>
  <c r="G291" s="1"/>
  <c r="H782" i="154" l="1"/>
  <c r="G782"/>
  <c r="F782"/>
  <c r="E13" i="194" l="1"/>
  <c r="F13"/>
  <c r="H13"/>
  <c r="I13"/>
  <c r="L13"/>
  <c r="M13"/>
  <c r="E8"/>
  <c r="F8"/>
  <c r="H8"/>
  <c r="I8"/>
  <c r="J8"/>
  <c r="K8"/>
  <c r="L8"/>
  <c r="M8"/>
  <c r="N8"/>
  <c r="O8"/>
  <c r="N14"/>
  <c r="N13" s="1"/>
  <c r="J14"/>
  <c r="J13" s="1"/>
  <c r="F14"/>
  <c r="E142" i="198"/>
  <c r="E129" s="1"/>
  <c r="E108" s="1"/>
  <c r="E107" s="1"/>
  <c r="D142"/>
  <c r="D129" s="1"/>
  <c r="D108" s="1"/>
  <c r="D107" s="1"/>
  <c r="C142"/>
  <c r="E140"/>
  <c r="D140"/>
  <c r="C140"/>
  <c r="E138"/>
  <c r="D138"/>
  <c r="C138"/>
  <c r="E136"/>
  <c r="D136"/>
  <c r="C136"/>
  <c r="E134"/>
  <c r="D134"/>
  <c r="C134"/>
  <c r="E132"/>
  <c r="D132"/>
  <c r="C132"/>
  <c r="C129" s="1"/>
  <c r="C108" s="1"/>
  <c r="C107" s="1"/>
  <c r="E130"/>
  <c r="D130"/>
  <c r="C130"/>
  <c r="E118"/>
  <c r="E109" s="1"/>
  <c r="D118"/>
  <c r="D109" s="1"/>
  <c r="C118"/>
  <c r="E116"/>
  <c r="D116"/>
  <c r="C116"/>
  <c r="E114"/>
  <c r="D114"/>
  <c r="C114"/>
  <c r="C109" s="1"/>
  <c r="E110"/>
  <c r="D110"/>
  <c r="C110"/>
  <c r="E105"/>
  <c r="D105"/>
  <c r="C105"/>
  <c r="C104" s="1"/>
  <c r="E104"/>
  <c r="D104"/>
  <c r="E102"/>
  <c r="D102"/>
  <c r="C102"/>
  <c r="E101"/>
  <c r="D101"/>
  <c r="D100" s="1"/>
  <c r="C101"/>
  <c r="C100" s="1"/>
  <c r="E100"/>
  <c r="E99"/>
  <c r="D99"/>
  <c r="C99"/>
  <c r="E98"/>
  <c r="D98"/>
  <c r="C98"/>
  <c r="E97"/>
  <c r="D97"/>
  <c r="C97"/>
  <c r="E96"/>
  <c r="D96"/>
  <c r="C96"/>
  <c r="E95"/>
  <c r="E94" s="1"/>
  <c r="E78" s="1"/>
  <c r="E77" s="1"/>
  <c r="D95"/>
  <c r="D94" s="1"/>
  <c r="C95"/>
  <c r="C94"/>
  <c r="E93"/>
  <c r="D93"/>
  <c r="D92" s="1"/>
  <c r="C93"/>
  <c r="C92" s="1"/>
  <c r="E92"/>
  <c r="E91"/>
  <c r="D91"/>
  <c r="C91"/>
  <c r="E90"/>
  <c r="D90"/>
  <c r="C90"/>
  <c r="E89"/>
  <c r="D89"/>
  <c r="C89"/>
  <c r="E88"/>
  <c r="D88"/>
  <c r="C88"/>
  <c r="E87"/>
  <c r="E86" s="1"/>
  <c r="D87"/>
  <c r="D86" s="1"/>
  <c r="C87"/>
  <c r="C86"/>
  <c r="E84"/>
  <c r="D84"/>
  <c r="D83" s="1"/>
  <c r="C84"/>
  <c r="C83" s="1"/>
  <c r="E83"/>
  <c r="E82"/>
  <c r="D82"/>
  <c r="C82"/>
  <c r="E81"/>
  <c r="D81"/>
  <c r="C81"/>
  <c r="E80"/>
  <c r="D80"/>
  <c r="C80"/>
  <c r="E79"/>
  <c r="D79"/>
  <c r="C79"/>
  <c r="E75"/>
  <c r="D75"/>
  <c r="C75"/>
  <c r="C71" s="1"/>
  <c r="E73"/>
  <c r="E72" s="1"/>
  <c r="E71" s="1"/>
  <c r="D73"/>
  <c r="C73"/>
  <c r="D72"/>
  <c r="C72"/>
  <c r="D71"/>
  <c r="E68"/>
  <c r="D68"/>
  <c r="C68"/>
  <c r="E65"/>
  <c r="D65"/>
  <c r="C65"/>
  <c r="C64" s="1"/>
  <c r="E64"/>
  <c r="D64"/>
  <c r="E62"/>
  <c r="D62"/>
  <c r="C62"/>
  <c r="E60"/>
  <c r="D60"/>
  <c r="D59" s="1"/>
  <c r="C60"/>
  <c r="C59" s="1"/>
  <c r="E59"/>
  <c r="E57"/>
  <c r="D57"/>
  <c r="C57"/>
  <c r="E55"/>
  <c r="E52" s="1"/>
  <c r="E51" s="1"/>
  <c r="D55"/>
  <c r="D52" s="1"/>
  <c r="D51" s="1"/>
  <c r="C55"/>
  <c r="E53"/>
  <c r="D53"/>
  <c r="C53"/>
  <c r="C52"/>
  <c r="C51" s="1"/>
  <c r="E49"/>
  <c r="D49"/>
  <c r="C49"/>
  <c r="E48"/>
  <c r="D48"/>
  <c r="C48"/>
  <c r="E46"/>
  <c r="D46"/>
  <c r="C46"/>
  <c r="E44"/>
  <c r="D44"/>
  <c r="C44"/>
  <c r="E43"/>
  <c r="E40" s="1"/>
  <c r="D43"/>
  <c r="D40" s="1"/>
  <c r="C43"/>
  <c r="E41"/>
  <c r="D41"/>
  <c r="C41"/>
  <c r="C40"/>
  <c r="E38"/>
  <c r="D38"/>
  <c r="D32" s="1"/>
  <c r="C38"/>
  <c r="E37"/>
  <c r="E36" s="1"/>
  <c r="D37"/>
  <c r="C37"/>
  <c r="D36"/>
  <c r="C36"/>
  <c r="E35"/>
  <c r="E34" s="1"/>
  <c r="D35"/>
  <c r="C35"/>
  <c r="C34" s="1"/>
  <c r="C33" s="1"/>
  <c r="C32" s="1"/>
  <c r="D34"/>
  <c r="D33"/>
  <c r="E30"/>
  <c r="D30"/>
  <c r="C30"/>
  <c r="E28"/>
  <c r="E23" s="1"/>
  <c r="E22" s="1"/>
  <c r="D28"/>
  <c r="C28"/>
  <c r="E26"/>
  <c r="D26"/>
  <c r="C26"/>
  <c r="E24"/>
  <c r="D24"/>
  <c r="D23" s="1"/>
  <c r="D22" s="1"/>
  <c r="C24"/>
  <c r="C23" s="1"/>
  <c r="C22" s="1"/>
  <c r="E11"/>
  <c r="E10" s="1"/>
  <c r="D11"/>
  <c r="D10" s="1"/>
  <c r="C11"/>
  <c r="C10" s="1"/>
  <c r="C9" l="1"/>
  <c r="C147" s="1"/>
  <c r="D9"/>
  <c r="D147" s="1"/>
  <c r="E32"/>
  <c r="E9" s="1"/>
  <c r="E147" s="1"/>
  <c r="D78"/>
  <c r="D77" s="1"/>
  <c r="E33"/>
  <c r="C78"/>
  <c r="C77" s="1"/>
  <c r="F312" i="155" l="1"/>
  <c r="F311" s="1"/>
  <c r="F310" s="1"/>
  <c r="G312"/>
  <c r="G311" s="1"/>
  <c r="G310" s="1"/>
  <c r="E312"/>
  <c r="D291" i="147" s="1"/>
  <c r="D290" s="1"/>
  <c r="D289" s="1"/>
  <c r="G253" i="154"/>
  <c r="G252" s="1"/>
  <c r="H253"/>
  <c r="H252" s="1"/>
  <c r="F253"/>
  <c r="F252" s="1"/>
  <c r="E291" i="147" l="1"/>
  <c r="E290" s="1"/>
  <c r="E289" s="1"/>
  <c r="E311" i="155"/>
  <c r="E310" s="1"/>
  <c r="F291" i="147"/>
  <c r="F290" s="1"/>
  <c r="F289" s="1"/>
  <c r="F306" i="155" l="1"/>
  <c r="F305" s="1"/>
  <c r="G306"/>
  <c r="F285" i="147" s="1"/>
  <c r="F284" s="1"/>
  <c r="E306" i="155"/>
  <c r="D285" i="147" s="1"/>
  <c r="D284" s="1"/>
  <c r="G247" i="154"/>
  <c r="H247"/>
  <c r="F247"/>
  <c r="F340" i="155"/>
  <c r="F339" s="1"/>
  <c r="F338" s="1"/>
  <c r="F337" s="1"/>
  <c r="G340"/>
  <c r="G339" s="1"/>
  <c r="G338" s="1"/>
  <c r="G337" s="1"/>
  <c r="E340"/>
  <c r="E339" s="1"/>
  <c r="E338" s="1"/>
  <c r="E337" s="1"/>
  <c r="F344"/>
  <c r="F343" s="1"/>
  <c r="F342" s="1"/>
  <c r="F341" s="1"/>
  <c r="G344"/>
  <c r="G343" s="1"/>
  <c r="G342" s="1"/>
  <c r="G341" s="1"/>
  <c r="E344"/>
  <c r="E343" s="1"/>
  <c r="E342" s="1"/>
  <c r="E341" s="1"/>
  <c r="F348"/>
  <c r="F347" s="1"/>
  <c r="F346" s="1"/>
  <c r="F345" s="1"/>
  <c r="G348"/>
  <c r="G347" s="1"/>
  <c r="G346" s="1"/>
  <c r="G345" s="1"/>
  <c r="E348"/>
  <c r="E347" s="1"/>
  <c r="E346" s="1"/>
  <c r="E345" s="1"/>
  <c r="G281" i="154"/>
  <c r="G280" s="1"/>
  <c r="G279" s="1"/>
  <c r="G278" s="1"/>
  <c r="H281"/>
  <c r="H280" s="1"/>
  <c r="H279" s="1"/>
  <c r="H278" s="1"/>
  <c r="F281"/>
  <c r="F280" s="1"/>
  <c r="F279" s="1"/>
  <c r="F278" s="1"/>
  <c r="G285"/>
  <c r="G284" s="1"/>
  <c r="G283" s="1"/>
  <c r="H285"/>
  <c r="H284" s="1"/>
  <c r="H283" s="1"/>
  <c r="F285"/>
  <c r="F284" s="1"/>
  <c r="F283" s="1"/>
  <c r="G289"/>
  <c r="G288" s="1"/>
  <c r="G287" s="1"/>
  <c r="H289"/>
  <c r="H288" s="1"/>
  <c r="H287" s="1"/>
  <c r="F289"/>
  <c r="F288" s="1"/>
  <c r="F287" s="1"/>
  <c r="E302" i="147"/>
  <c r="E301" s="1"/>
  <c r="E300" s="1"/>
  <c r="E299" s="1"/>
  <c r="F302"/>
  <c r="F301" s="1"/>
  <c r="F300" s="1"/>
  <c r="F299" s="1"/>
  <c r="D302"/>
  <c r="D301" s="1"/>
  <c r="D300" s="1"/>
  <c r="D299" s="1"/>
  <c r="G333" i="155"/>
  <c r="G332" s="1"/>
  <c r="G331" s="1"/>
  <c r="G330" s="1"/>
  <c r="G329" s="1"/>
  <c r="F333"/>
  <c r="F332" s="1"/>
  <c r="F331" s="1"/>
  <c r="F330" s="1"/>
  <c r="F329" s="1"/>
  <c r="E333"/>
  <c r="E332" s="1"/>
  <c r="E331" s="1"/>
  <c r="E330" s="1"/>
  <c r="E329" s="1"/>
  <c r="G275" i="154"/>
  <c r="G274" s="1"/>
  <c r="G273" s="1"/>
  <c r="G272" s="1"/>
  <c r="G271" s="1"/>
  <c r="H275"/>
  <c r="H274" s="1"/>
  <c r="H273" s="1"/>
  <c r="H272" s="1"/>
  <c r="H271" s="1"/>
  <c r="G305" i="155" l="1"/>
  <c r="E285" i="147"/>
  <c r="E284" s="1"/>
  <c r="E305" i="155"/>
  <c r="E336"/>
  <c r="E335" s="1"/>
  <c r="E328" s="1"/>
  <c r="F336"/>
  <c r="F335" s="1"/>
  <c r="F328" s="1"/>
  <c r="G336"/>
  <c r="G335" s="1"/>
  <c r="G328" s="1"/>
  <c r="G277" i="154"/>
  <c r="G270" s="1"/>
  <c r="H277"/>
  <c r="H270" s="1"/>
  <c r="F277"/>
  <c r="D29" i="143" l="1"/>
  <c r="C29"/>
  <c r="E29"/>
  <c r="F199" i="155"/>
  <c r="F198" s="1"/>
  <c r="G199"/>
  <c r="G198" s="1"/>
  <c r="E199"/>
  <c r="D318" i="147" s="1"/>
  <c r="D317" s="1"/>
  <c r="G157" i="154"/>
  <c r="H157"/>
  <c r="F157"/>
  <c r="F415" i="155"/>
  <c r="F414" s="1"/>
  <c r="F413" s="1"/>
  <c r="G415"/>
  <c r="G414" s="1"/>
  <c r="G413" s="1"/>
  <c r="E415"/>
  <c r="D46" i="147" s="1"/>
  <c r="D45" s="1"/>
  <c r="D44" s="1"/>
  <c r="F423" i="155"/>
  <c r="G423"/>
  <c r="E423"/>
  <c r="G715" i="154"/>
  <c r="G714" s="1"/>
  <c r="G713" s="1"/>
  <c r="H715"/>
  <c r="H714" s="1"/>
  <c r="H713" s="1"/>
  <c r="F715"/>
  <c r="F714" s="1"/>
  <c r="F713" s="1"/>
  <c r="H704"/>
  <c r="G704"/>
  <c r="F704"/>
  <c r="F370" i="155"/>
  <c r="G370"/>
  <c r="E370"/>
  <c r="F373"/>
  <c r="G373"/>
  <c r="E373"/>
  <c r="F376"/>
  <c r="G376"/>
  <c r="E376"/>
  <c r="G661" i="154"/>
  <c r="G660" s="1"/>
  <c r="H661"/>
  <c r="H660" s="1"/>
  <c r="F661"/>
  <c r="F660" s="1"/>
  <c r="G664"/>
  <c r="G663" s="1"/>
  <c r="H664"/>
  <c r="H663" s="1"/>
  <c r="F664"/>
  <c r="F663" s="1"/>
  <c r="G667"/>
  <c r="G666" s="1"/>
  <c r="H667"/>
  <c r="H666" s="1"/>
  <c r="F667"/>
  <c r="F666" s="1"/>
  <c r="E422" i="155" l="1"/>
  <c r="E421" s="1"/>
  <c r="E420" s="1"/>
  <c r="D57" i="147"/>
  <c r="G422" i="155"/>
  <c r="G421" s="1"/>
  <c r="G420" s="1"/>
  <c r="F57" i="147"/>
  <c r="F422" i="155"/>
  <c r="F421" s="1"/>
  <c r="F420" s="1"/>
  <c r="E57" i="147"/>
  <c r="F46"/>
  <c r="F45" s="1"/>
  <c r="F44" s="1"/>
  <c r="E318"/>
  <c r="E317" s="1"/>
  <c r="E198" i="155"/>
  <c r="F318" i="147"/>
  <c r="F317" s="1"/>
  <c r="E414" i="155"/>
  <c r="E413" s="1"/>
  <c r="E46" i="147"/>
  <c r="E45" s="1"/>
  <c r="E44" s="1"/>
  <c r="G659" i="154"/>
  <c r="H659"/>
  <c r="F659"/>
  <c r="F678" i="155" l="1"/>
  <c r="F677" s="1"/>
  <c r="F676" s="1"/>
  <c r="G678"/>
  <c r="G677" s="1"/>
  <c r="G676" s="1"/>
  <c r="E678"/>
  <c r="D442" i="147" s="1"/>
  <c r="D441" s="1"/>
  <c r="D440" s="1"/>
  <c r="G622" i="154"/>
  <c r="G621" s="1"/>
  <c r="H622"/>
  <c r="H621" s="1"/>
  <c r="F622"/>
  <c r="F621" s="1"/>
  <c r="D15" i="194" s="1"/>
  <c r="D13" l="1"/>
  <c r="G15"/>
  <c r="G13" s="1"/>
  <c r="F442" i="147"/>
  <c r="F441" s="1"/>
  <c r="F440" s="1"/>
  <c r="E677" i="155"/>
  <c r="E676" s="1"/>
  <c r="E442" i="147"/>
  <c r="E441" s="1"/>
  <c r="E440" s="1"/>
  <c r="F58" i="155" l="1"/>
  <c r="F57" s="1"/>
  <c r="F56" s="1"/>
  <c r="G58"/>
  <c r="G57" s="1"/>
  <c r="G56" s="1"/>
  <c r="E58"/>
  <c r="E57" s="1"/>
  <c r="E56" s="1"/>
  <c r="H644" i="154"/>
  <c r="G645"/>
  <c r="G644" s="1"/>
  <c r="H645"/>
  <c r="F645"/>
  <c r="F644" s="1"/>
  <c r="F769" i="155"/>
  <c r="F768" s="1"/>
  <c r="F767" s="1"/>
  <c r="G769"/>
  <c r="G768" s="1"/>
  <c r="G767" s="1"/>
  <c r="E769"/>
  <c r="D214" i="147" s="1"/>
  <c r="D213" s="1"/>
  <c r="D212" s="1"/>
  <c r="G553" i="154"/>
  <c r="G552" s="1"/>
  <c r="H553"/>
  <c r="H552" s="1"/>
  <c r="F553"/>
  <c r="F552" s="1"/>
  <c r="F707" i="155"/>
  <c r="F706" s="1"/>
  <c r="F705" s="1"/>
  <c r="F704" s="1"/>
  <c r="G707"/>
  <c r="G706" s="1"/>
  <c r="G705" s="1"/>
  <c r="G704" s="1"/>
  <c r="E707"/>
  <c r="E706" s="1"/>
  <c r="E705" s="1"/>
  <c r="E704" s="1"/>
  <c r="H491" i="154"/>
  <c r="H490" s="1"/>
  <c r="H489" s="1"/>
  <c r="G491"/>
  <c r="G490" s="1"/>
  <c r="G489" s="1"/>
  <c r="F491"/>
  <c r="F490" s="1"/>
  <c r="F489" s="1"/>
  <c r="F473" i="155"/>
  <c r="G473"/>
  <c r="E473"/>
  <c r="F467"/>
  <c r="G467"/>
  <c r="E467"/>
  <c r="G322" i="154"/>
  <c r="G321" s="1"/>
  <c r="H322"/>
  <c r="H321" s="1"/>
  <c r="F322"/>
  <c r="F321" s="1"/>
  <c r="G319"/>
  <c r="G318" s="1"/>
  <c r="H319"/>
  <c r="H318" s="1"/>
  <c r="F319"/>
  <c r="F318" s="1"/>
  <c r="F308"/>
  <c r="F366" i="155"/>
  <c r="F365" s="1"/>
  <c r="F364" s="1"/>
  <c r="F360" s="1"/>
  <c r="G366"/>
  <c r="F49" i="147" s="1"/>
  <c r="F48" s="1"/>
  <c r="F47" s="1"/>
  <c r="E366" i="155"/>
  <c r="D49" i="147" s="1"/>
  <c r="D48" s="1"/>
  <c r="D47" s="1"/>
  <c r="F363" i="155"/>
  <c r="F362" s="1"/>
  <c r="F361" s="1"/>
  <c r="G363"/>
  <c r="G362" s="1"/>
  <c r="G361" s="1"/>
  <c r="E363"/>
  <c r="E362" s="1"/>
  <c r="E361" s="1"/>
  <c r="G297" i="154"/>
  <c r="G296" s="1"/>
  <c r="H297"/>
  <c r="H296" s="1"/>
  <c r="F297"/>
  <c r="F296" s="1"/>
  <c r="D522" i="147" l="1"/>
  <c r="D521" s="1"/>
  <c r="D520" s="1"/>
  <c r="E522"/>
  <c r="E521" s="1"/>
  <c r="E520" s="1"/>
  <c r="F522"/>
  <c r="F521" s="1"/>
  <c r="F520" s="1"/>
  <c r="E214"/>
  <c r="E213" s="1"/>
  <c r="E212" s="1"/>
  <c r="E768" i="155"/>
  <c r="E767" s="1"/>
  <c r="F214" i="147"/>
  <c r="F213" s="1"/>
  <c r="F212" s="1"/>
  <c r="F182"/>
  <c r="F181" s="1"/>
  <c r="F180" s="1"/>
  <c r="F179" s="1"/>
  <c r="D182"/>
  <c r="D181" s="1"/>
  <c r="D180" s="1"/>
  <c r="D179" s="1"/>
  <c r="E182"/>
  <c r="E181" s="1"/>
  <c r="E180" s="1"/>
  <c r="E179" s="1"/>
  <c r="G317" i="154"/>
  <c r="G316" s="1"/>
  <c r="F317"/>
  <c r="F316" s="1"/>
  <c r="H317"/>
  <c r="H316" s="1"/>
  <c r="E365" i="155"/>
  <c r="E364" s="1"/>
  <c r="E360" s="1"/>
  <c r="E43" i="147"/>
  <c r="E42" s="1"/>
  <c r="E41" s="1"/>
  <c r="F43"/>
  <c r="F42" s="1"/>
  <c r="F41" s="1"/>
  <c r="F40" s="1"/>
  <c r="D43"/>
  <c r="D42" s="1"/>
  <c r="D41" s="1"/>
  <c r="D40" s="1"/>
  <c r="E49"/>
  <c r="E48" s="1"/>
  <c r="E47" s="1"/>
  <c r="E40" s="1"/>
  <c r="G365" i="155"/>
  <c r="G364" s="1"/>
  <c r="G360" s="1"/>
  <c r="F184"/>
  <c r="E385" i="147" s="1"/>
  <c r="E384" s="1"/>
  <c r="E383" s="1"/>
  <c r="G184" i="155"/>
  <c r="G183" s="1"/>
  <c r="G182" s="1"/>
  <c r="G181" s="1"/>
  <c r="E184"/>
  <c r="E183" s="1"/>
  <c r="E182" s="1"/>
  <c r="E181" s="1"/>
  <c r="G142" i="154"/>
  <c r="G141" s="1"/>
  <c r="G140" s="1"/>
  <c r="H142"/>
  <c r="H141" s="1"/>
  <c r="H140" s="1"/>
  <c r="F142"/>
  <c r="F141" s="1"/>
  <c r="F140" s="1"/>
  <c r="D385" i="147" l="1"/>
  <c r="D384" s="1"/>
  <c r="D383" s="1"/>
  <c r="F183" i="155"/>
  <c r="F182" s="1"/>
  <c r="F181" s="1"/>
  <c r="F385" i="147"/>
  <c r="F384" s="1"/>
  <c r="F383" s="1"/>
  <c r="F107" i="155"/>
  <c r="F106" s="1"/>
  <c r="F105" s="1"/>
  <c r="F104" s="1"/>
  <c r="G107"/>
  <c r="F393" i="147" s="1"/>
  <c r="F392" s="1"/>
  <c r="E107" i="155"/>
  <c r="D393" i="147" s="1"/>
  <c r="D392" s="1"/>
  <c r="G76" i="154"/>
  <c r="G75" s="1"/>
  <c r="G74" s="1"/>
  <c r="H76"/>
  <c r="H75" s="1"/>
  <c r="H74" s="1"/>
  <c r="F76"/>
  <c r="F75" s="1"/>
  <c r="F74" s="1"/>
  <c r="F287" i="155"/>
  <c r="E266" i="147" s="1"/>
  <c r="E265" s="1"/>
  <c r="E264" s="1"/>
  <c r="G287" i="155"/>
  <c r="F266" i="147" s="1"/>
  <c r="F265" s="1"/>
  <c r="F264" s="1"/>
  <c r="E287" i="155"/>
  <c r="D266" i="147" s="1"/>
  <c r="D265" s="1"/>
  <c r="D264" s="1"/>
  <c r="F290" i="155"/>
  <c r="E269" i="147" s="1"/>
  <c r="E268" s="1"/>
  <c r="E267" s="1"/>
  <c r="G290" i="155"/>
  <c r="F269" i="147" s="1"/>
  <c r="F268" s="1"/>
  <c r="F267" s="1"/>
  <c r="E290" i="155"/>
  <c r="D269" i="147" s="1"/>
  <c r="D268" s="1"/>
  <c r="D267" s="1"/>
  <c r="F296" i="155"/>
  <c r="E275" i="147" s="1"/>
  <c r="E274" s="1"/>
  <c r="E273" s="1"/>
  <c r="G296" i="155"/>
  <c r="F275" i="147" s="1"/>
  <c r="F274" s="1"/>
  <c r="F273" s="1"/>
  <c r="E296" i="155"/>
  <c r="E295" s="1"/>
  <c r="E294" s="1"/>
  <c r="G231" i="154"/>
  <c r="G230" s="1"/>
  <c r="H231"/>
  <c r="H230" s="1"/>
  <c r="F231"/>
  <c r="F230" s="1"/>
  <c r="G228"/>
  <c r="G227" s="1"/>
  <c r="H228"/>
  <c r="H227" s="1"/>
  <c r="F228"/>
  <c r="F227" s="1"/>
  <c r="E263" i="147" l="1"/>
  <c r="E258" s="1"/>
  <c r="F263"/>
  <c r="F258" s="1"/>
  <c r="G106" i="155"/>
  <c r="G105" s="1"/>
  <c r="G104" s="1"/>
  <c r="E106"/>
  <c r="E105" s="1"/>
  <c r="E104" s="1"/>
  <c r="E393" i="147"/>
  <c r="E392" s="1"/>
  <c r="G295" i="155"/>
  <c r="G294" s="1"/>
  <c r="G286"/>
  <c r="G285" s="1"/>
  <c r="F286"/>
  <c r="F285" s="1"/>
  <c r="E286"/>
  <c r="E285" s="1"/>
  <c r="F289"/>
  <c r="F288" s="1"/>
  <c r="G289"/>
  <c r="G288" s="1"/>
  <c r="E289"/>
  <c r="E288" s="1"/>
  <c r="F295"/>
  <c r="F294" s="1"/>
  <c r="D275" i="147"/>
  <c r="D274" s="1"/>
  <c r="D273" s="1"/>
  <c r="D263" s="1"/>
  <c r="D258" s="1"/>
  <c r="E284" i="155" l="1"/>
  <c r="E279" s="1"/>
  <c r="F284"/>
  <c r="F279" s="1"/>
  <c r="G284"/>
  <c r="G279" s="1"/>
  <c r="F444" l="1"/>
  <c r="F443" s="1"/>
  <c r="F442" s="1"/>
  <c r="G444"/>
  <c r="F88" i="147" s="1"/>
  <c r="F87" s="1"/>
  <c r="F86" s="1"/>
  <c r="E444" i="155"/>
  <c r="E443" s="1"/>
  <c r="E442" s="1"/>
  <c r="G726" i="154"/>
  <c r="G725" s="1"/>
  <c r="H726"/>
  <c r="H725" s="1"/>
  <c r="F726"/>
  <c r="F725" s="1"/>
  <c r="F431" i="155"/>
  <c r="F430" s="1"/>
  <c r="F429" s="1"/>
  <c r="G431"/>
  <c r="G430" s="1"/>
  <c r="G429" s="1"/>
  <c r="E431"/>
  <c r="E430" s="1"/>
  <c r="E429" s="1"/>
  <c r="G310" i="154"/>
  <c r="G309" s="1"/>
  <c r="F434" i="155" s="1"/>
  <c r="F433" s="1"/>
  <c r="F432" s="1"/>
  <c r="H310" i="154"/>
  <c r="H309" s="1"/>
  <c r="G434" i="155" s="1"/>
  <c r="G433" s="1"/>
  <c r="G432" s="1"/>
  <c r="F310" i="154"/>
  <c r="F309" s="1"/>
  <c r="E434" i="155" s="1"/>
  <c r="E433" s="1"/>
  <c r="E432" s="1"/>
  <c r="G443" l="1"/>
  <c r="G442" s="1"/>
  <c r="E88" i="147"/>
  <c r="E87" s="1"/>
  <c r="E86" s="1"/>
  <c r="D88"/>
  <c r="D87" s="1"/>
  <c r="D86" s="1"/>
  <c r="D75"/>
  <c r="D74" s="1"/>
  <c r="D73" s="1"/>
  <c r="E78"/>
  <c r="E77" s="1"/>
  <c r="E76" s="1"/>
  <c r="F78"/>
  <c r="F77" s="1"/>
  <c r="F76" s="1"/>
  <c r="D78"/>
  <c r="D77" s="1"/>
  <c r="D76" s="1"/>
  <c r="E75"/>
  <c r="E74" s="1"/>
  <c r="E73" s="1"/>
  <c r="F75"/>
  <c r="F74" s="1"/>
  <c r="F73" s="1"/>
  <c r="G307" i="154"/>
  <c r="G306" s="1"/>
  <c r="H307"/>
  <c r="H306" s="1"/>
  <c r="F307"/>
  <c r="F306" s="1"/>
  <c r="H300"/>
  <c r="H299" s="1"/>
  <c r="H295" s="1"/>
  <c r="H294" s="1"/>
  <c r="G300"/>
  <c r="G299" s="1"/>
  <c r="G295" s="1"/>
  <c r="G294" s="1"/>
  <c r="F300"/>
  <c r="F299" s="1"/>
  <c r="F295" s="1"/>
  <c r="F294" s="1"/>
  <c r="E473" i="147"/>
  <c r="F473"/>
  <c r="D473"/>
  <c r="F275" i="154"/>
  <c r="F274" s="1"/>
  <c r="F64" i="155"/>
  <c r="F63" s="1"/>
  <c r="F62" s="1"/>
  <c r="F61" s="1"/>
  <c r="F60" s="1"/>
  <c r="F59" s="1"/>
  <c r="G64"/>
  <c r="G63" s="1"/>
  <c r="G62" s="1"/>
  <c r="G61" s="1"/>
  <c r="G60" s="1"/>
  <c r="G59" s="1"/>
  <c r="E64"/>
  <c r="E63" s="1"/>
  <c r="E62" s="1"/>
  <c r="E61" s="1"/>
  <c r="E60" s="1"/>
  <c r="E59" s="1"/>
  <c r="G39" i="154"/>
  <c r="G38" s="1"/>
  <c r="G37" s="1"/>
  <c r="G36" s="1"/>
  <c r="G35" s="1"/>
  <c r="H39"/>
  <c r="H38" s="1"/>
  <c r="H37" s="1"/>
  <c r="H36" s="1"/>
  <c r="H35" s="1"/>
  <c r="F39"/>
  <c r="F38" s="1"/>
  <c r="F37" s="1"/>
  <c r="F36" s="1"/>
  <c r="F35" s="1"/>
  <c r="E15" i="143" l="1"/>
  <c r="D15"/>
  <c r="C15"/>
  <c r="F273" i="154"/>
  <c r="F272" s="1"/>
  <c r="F271" s="1"/>
  <c r="F270" s="1"/>
  <c r="D477" i="147"/>
  <c r="D476" s="1"/>
  <c r="D475" s="1"/>
  <c r="E477"/>
  <c r="E476" s="1"/>
  <c r="E475" s="1"/>
  <c r="F477"/>
  <c r="F476" s="1"/>
  <c r="F475" s="1"/>
  <c r="E390" l="1"/>
  <c r="E389" s="1"/>
  <c r="E388" s="1"/>
  <c r="F390"/>
  <c r="F389" s="1"/>
  <c r="F388" s="1"/>
  <c r="D390"/>
  <c r="D389" s="1"/>
  <c r="D388" s="1"/>
  <c r="E398"/>
  <c r="E397" s="1"/>
  <c r="E396" s="1"/>
  <c r="F398"/>
  <c r="F397" s="1"/>
  <c r="F396" s="1"/>
  <c r="D398"/>
  <c r="D397" s="1"/>
  <c r="D396" s="1"/>
  <c r="G472" i="155"/>
  <c r="G471" s="1"/>
  <c r="F472"/>
  <c r="F471" s="1"/>
  <c r="E472"/>
  <c r="E471" s="1"/>
  <c r="G466"/>
  <c r="G465" s="1"/>
  <c r="F466"/>
  <c r="F465" s="1"/>
  <c r="E466"/>
  <c r="E465" s="1"/>
  <c r="F734" l="1"/>
  <c r="F733" s="1"/>
  <c r="F732" s="1"/>
  <c r="G734"/>
  <c r="G733" s="1"/>
  <c r="G732" s="1"/>
  <c r="E734"/>
  <c r="E733" s="1"/>
  <c r="E732" s="1"/>
  <c r="F728"/>
  <c r="F727" s="1"/>
  <c r="F726" s="1"/>
  <c r="G728"/>
  <c r="G727" s="1"/>
  <c r="G726" s="1"/>
  <c r="E728"/>
  <c r="E727" s="1"/>
  <c r="E726" s="1"/>
  <c r="H518" i="154"/>
  <c r="H517" s="1"/>
  <c r="G518"/>
  <c r="G517" s="1"/>
  <c r="F518"/>
  <c r="F517" s="1"/>
  <c r="H512"/>
  <c r="H511" s="1"/>
  <c r="G512"/>
  <c r="G511" s="1"/>
  <c r="F512"/>
  <c r="F511" s="1"/>
  <c r="F246" i="147" l="1"/>
  <c r="F245" s="1"/>
  <c r="F244" s="1"/>
  <c r="E246"/>
  <c r="E245" s="1"/>
  <c r="E244" s="1"/>
  <c r="D246"/>
  <c r="D245" s="1"/>
  <c r="D244" s="1"/>
  <c r="E252"/>
  <c r="E251" s="1"/>
  <c r="E250" s="1"/>
  <c r="F252"/>
  <c r="F251" s="1"/>
  <c r="F250" s="1"/>
  <c r="D252"/>
  <c r="D251" s="1"/>
  <c r="D250" s="1"/>
  <c r="F427" i="155" l="1"/>
  <c r="E71" i="147" s="1"/>
  <c r="E70" s="1"/>
  <c r="E69" s="1"/>
  <c r="E68" s="1"/>
  <c r="G427" i="155"/>
  <c r="E427"/>
  <c r="G719" i="154"/>
  <c r="G718" s="1"/>
  <c r="G717" s="1"/>
  <c r="H719"/>
  <c r="H718" s="1"/>
  <c r="H717" s="1"/>
  <c r="F719"/>
  <c r="F718" s="1"/>
  <c r="F717" s="1"/>
  <c r="E426" i="155" l="1"/>
  <c r="E425" s="1"/>
  <c r="E424" s="1"/>
  <c r="D71" i="147"/>
  <c r="D70" s="1"/>
  <c r="D69" s="1"/>
  <c r="D68" s="1"/>
  <c r="F426" i="155"/>
  <c r="F425" s="1"/>
  <c r="F424" s="1"/>
  <c r="G426"/>
  <c r="G425" s="1"/>
  <c r="G424" s="1"/>
  <c r="F71" i="147"/>
  <c r="F70" s="1"/>
  <c r="F69" s="1"/>
  <c r="F68" s="1"/>
  <c r="O20" i="194" l="1"/>
  <c r="N20"/>
  <c r="M20"/>
  <c r="L20"/>
  <c r="K20"/>
  <c r="J20"/>
  <c r="I20"/>
  <c r="H20"/>
  <c r="G20"/>
  <c r="F20"/>
  <c r="E20"/>
  <c r="D20"/>
  <c r="O14"/>
  <c r="K14"/>
  <c r="K13" s="1"/>
  <c r="N12"/>
  <c r="M12"/>
  <c r="L12"/>
  <c r="K12"/>
  <c r="I12"/>
  <c r="G12"/>
  <c r="F12"/>
  <c r="E12"/>
  <c r="D12"/>
  <c r="J12"/>
  <c r="H12"/>
  <c r="O11"/>
  <c r="O10" s="1"/>
  <c r="K11"/>
  <c r="K10" s="1"/>
  <c r="N10"/>
  <c r="M10"/>
  <c r="L10"/>
  <c r="J10"/>
  <c r="I10"/>
  <c r="H10"/>
  <c r="F10"/>
  <c r="E10"/>
  <c r="O9"/>
  <c r="O7" s="1"/>
  <c r="K9"/>
  <c r="N7"/>
  <c r="M7"/>
  <c r="H7"/>
  <c r="L7"/>
  <c r="J7"/>
  <c r="I7"/>
  <c r="O13" l="1"/>
  <c r="O12" s="1"/>
  <c r="O16" s="1"/>
  <c r="L16"/>
  <c r="H16"/>
  <c r="J16"/>
  <c r="I16"/>
  <c r="N16"/>
  <c r="K7"/>
  <c r="K16" s="1"/>
  <c r="F7"/>
  <c r="F16" s="1"/>
  <c r="E7"/>
  <c r="E16" s="1"/>
  <c r="M16"/>
  <c r="F55" i="155" l="1"/>
  <c r="G55"/>
  <c r="E55"/>
  <c r="H642" i="154"/>
  <c r="G642"/>
  <c r="F642"/>
  <c r="E56" i="147" l="1"/>
  <c r="E55" s="1"/>
  <c r="E54" s="1"/>
  <c r="F56"/>
  <c r="F55" s="1"/>
  <c r="F54" s="1"/>
  <c r="D56"/>
  <c r="D55" s="1"/>
  <c r="D54" s="1"/>
  <c r="H641" i="154"/>
  <c r="G641"/>
  <c r="F641"/>
  <c r="H640" l="1"/>
  <c r="H639" s="1"/>
  <c r="H638" s="1"/>
  <c r="H637" s="1"/>
  <c r="H636" s="1"/>
  <c r="H635" s="1"/>
  <c r="G640"/>
  <c r="G639" s="1"/>
  <c r="G638" s="1"/>
  <c r="G637" s="1"/>
  <c r="G636" s="1"/>
  <c r="G635" s="1"/>
  <c r="F640"/>
  <c r="F639" s="1"/>
  <c r="F638" s="1"/>
  <c r="F637" s="1"/>
  <c r="F636" s="1"/>
  <c r="F635" s="1"/>
  <c r="G313" l="1"/>
  <c r="G312" s="1"/>
  <c r="H313"/>
  <c r="H312" s="1"/>
  <c r="F313"/>
  <c r="F312" s="1"/>
  <c r="F305" s="1"/>
  <c r="F304" s="1"/>
  <c r="H305" l="1"/>
  <c r="H304" s="1"/>
  <c r="G437" i="155"/>
  <c r="G305" i="154"/>
  <c r="G304" s="1"/>
  <c r="F437" i="155"/>
  <c r="E437"/>
  <c r="G436" l="1"/>
  <c r="G435" s="1"/>
  <c r="G428" s="1"/>
  <c r="F81" i="147"/>
  <c r="F80" s="1"/>
  <c r="F79" s="1"/>
  <c r="F72" s="1"/>
  <c r="F436" i="155"/>
  <c r="F435" s="1"/>
  <c r="F428" s="1"/>
  <c r="E81" i="147"/>
  <c r="E80" s="1"/>
  <c r="E79" s="1"/>
  <c r="E72" s="1"/>
  <c r="E436" i="155"/>
  <c r="E435" s="1"/>
  <c r="E428" s="1"/>
  <c r="D81" i="147"/>
  <c r="D80" s="1"/>
  <c r="D79" s="1"/>
  <c r="D72" s="1"/>
  <c r="F369" i="155" l="1"/>
  <c r="F368" s="1"/>
  <c r="G369"/>
  <c r="G368" s="1"/>
  <c r="D61" i="147"/>
  <c r="D60" s="1"/>
  <c r="D59" s="1"/>
  <c r="E61" l="1"/>
  <c r="E60" s="1"/>
  <c r="E59" s="1"/>
  <c r="F61"/>
  <c r="F60" s="1"/>
  <c r="F59" s="1"/>
  <c r="E369" i="155"/>
  <c r="E368" s="1"/>
  <c r="G315" i="154" l="1"/>
  <c r="F315"/>
  <c r="H315"/>
  <c r="H293"/>
  <c r="H292" s="1"/>
  <c r="G293"/>
  <c r="G292" s="1"/>
  <c r="H303"/>
  <c r="G303"/>
  <c r="F303"/>
  <c r="F293"/>
  <c r="F292" s="1"/>
  <c r="H302" l="1"/>
  <c r="F302"/>
  <c r="G302"/>
  <c r="F319" i="155"/>
  <c r="F318" s="1"/>
  <c r="F317" s="1"/>
  <c r="F316" s="1"/>
  <c r="G319"/>
  <c r="F298" i="147" s="1"/>
  <c r="F297" s="1"/>
  <c r="F296" s="1"/>
  <c r="F295" s="1"/>
  <c r="E319" i="155"/>
  <c r="G260" i="154"/>
  <c r="G259" s="1"/>
  <c r="G258" s="1"/>
  <c r="H260"/>
  <c r="H259" s="1"/>
  <c r="H258" s="1"/>
  <c r="F260"/>
  <c r="F259" s="1"/>
  <c r="F258" s="1"/>
  <c r="D11" i="194" s="1"/>
  <c r="F271" i="155"/>
  <c r="F270" s="1"/>
  <c r="F269" s="1"/>
  <c r="F268" s="1"/>
  <c r="F267" s="1"/>
  <c r="G271"/>
  <c r="G270" s="1"/>
  <c r="G269" s="1"/>
  <c r="G268" s="1"/>
  <c r="G267" s="1"/>
  <c r="E271"/>
  <c r="G217" i="154"/>
  <c r="G216" s="1"/>
  <c r="G215" s="1"/>
  <c r="G214" s="1"/>
  <c r="H217"/>
  <c r="H216" s="1"/>
  <c r="H215" s="1"/>
  <c r="H214" s="1"/>
  <c r="F217"/>
  <c r="F216" s="1"/>
  <c r="F215" s="1"/>
  <c r="F477" i="155"/>
  <c r="F476" s="1"/>
  <c r="F475" s="1"/>
  <c r="F474" s="1"/>
  <c r="G477"/>
  <c r="G476" s="1"/>
  <c r="G475" s="1"/>
  <c r="G474" s="1"/>
  <c r="E477"/>
  <c r="E476" s="1"/>
  <c r="E475" s="1"/>
  <c r="E474" s="1"/>
  <c r="G753" i="154"/>
  <c r="G752" s="1"/>
  <c r="G751" s="1"/>
  <c r="H753"/>
  <c r="H752" s="1"/>
  <c r="H751" s="1"/>
  <c r="F753"/>
  <c r="F752" s="1"/>
  <c r="F751" s="1"/>
  <c r="F386" i="155"/>
  <c r="F385" s="1"/>
  <c r="F384" s="1"/>
  <c r="F383" s="1"/>
  <c r="G386"/>
  <c r="G385" s="1"/>
  <c r="G384" s="1"/>
  <c r="G383" s="1"/>
  <c r="E386"/>
  <c r="E385" s="1"/>
  <c r="E384" s="1"/>
  <c r="E383" s="1"/>
  <c r="G677" i="154"/>
  <c r="G676" s="1"/>
  <c r="G675" s="1"/>
  <c r="H677"/>
  <c r="H676" s="1"/>
  <c r="H675" s="1"/>
  <c r="F677"/>
  <c r="F676" s="1"/>
  <c r="F675" s="1"/>
  <c r="F180" i="155"/>
  <c r="F179" s="1"/>
  <c r="F178" s="1"/>
  <c r="F177" s="1"/>
  <c r="G180"/>
  <c r="G179" s="1"/>
  <c r="G178" s="1"/>
  <c r="G177" s="1"/>
  <c r="E180"/>
  <c r="E179" s="1"/>
  <c r="E178" s="1"/>
  <c r="E177" s="1"/>
  <c r="G138" i="154"/>
  <c r="G137" s="1"/>
  <c r="G136" s="1"/>
  <c r="H138"/>
  <c r="H137" s="1"/>
  <c r="H136" s="1"/>
  <c r="F138"/>
  <c r="F137" s="1"/>
  <c r="F136" s="1"/>
  <c r="F738" i="155"/>
  <c r="F737" s="1"/>
  <c r="F736" s="1"/>
  <c r="F735" s="1"/>
  <c r="G738"/>
  <c r="G737" s="1"/>
  <c r="G736" s="1"/>
  <c r="G735" s="1"/>
  <c r="E738"/>
  <c r="E737" s="1"/>
  <c r="E736" s="1"/>
  <c r="E735" s="1"/>
  <c r="G522" i="154"/>
  <c r="G521" s="1"/>
  <c r="G520" s="1"/>
  <c r="H522"/>
  <c r="H521" s="1"/>
  <c r="H520" s="1"/>
  <c r="F522"/>
  <c r="F521" s="1"/>
  <c r="F520" s="1"/>
  <c r="F372" i="155"/>
  <c r="F371" s="1"/>
  <c r="G372"/>
  <c r="G371" s="1"/>
  <c r="F375"/>
  <c r="F374" s="1"/>
  <c r="G375"/>
  <c r="G374" s="1"/>
  <c r="D64" i="147"/>
  <c r="D63" s="1"/>
  <c r="D62" s="1"/>
  <c r="D67"/>
  <c r="D66" s="1"/>
  <c r="D65" s="1"/>
  <c r="G11" i="194" l="1"/>
  <c r="G10" s="1"/>
  <c r="D10"/>
  <c r="F214" i="154"/>
  <c r="D9" i="194"/>
  <c r="F367" i="155"/>
  <c r="G367"/>
  <c r="D58" i="147"/>
  <c r="E318" i="155"/>
  <c r="E317" s="1"/>
  <c r="E316" s="1"/>
  <c r="E270"/>
  <c r="E269" s="1"/>
  <c r="E268" s="1"/>
  <c r="E267" s="1"/>
  <c r="G318"/>
  <c r="G317" s="1"/>
  <c r="G316" s="1"/>
  <c r="E298" i="147"/>
  <c r="E297" s="1"/>
  <c r="E296" s="1"/>
  <c r="E295" s="1"/>
  <c r="D298"/>
  <c r="D297" s="1"/>
  <c r="D296" s="1"/>
  <c r="D295" s="1"/>
  <c r="F368"/>
  <c r="F367" s="1"/>
  <c r="F366" s="1"/>
  <c r="F365" s="1"/>
  <c r="F364" s="1"/>
  <c r="E368"/>
  <c r="E367" s="1"/>
  <c r="E366" s="1"/>
  <c r="E365" s="1"/>
  <c r="E364" s="1"/>
  <c r="D368"/>
  <c r="D367" s="1"/>
  <c r="D366" s="1"/>
  <c r="D365" s="1"/>
  <c r="D364" s="1"/>
  <c r="E402"/>
  <c r="E401" s="1"/>
  <c r="E400" s="1"/>
  <c r="E399" s="1"/>
  <c r="F402"/>
  <c r="F401" s="1"/>
  <c r="F400" s="1"/>
  <c r="F399" s="1"/>
  <c r="D402"/>
  <c r="D401" s="1"/>
  <c r="D400" s="1"/>
  <c r="D399" s="1"/>
  <c r="D382"/>
  <c r="D381" s="1"/>
  <c r="D380" s="1"/>
  <c r="D379" s="1"/>
  <c r="E382"/>
  <c r="E381" s="1"/>
  <c r="E380" s="1"/>
  <c r="E379" s="1"/>
  <c r="F382"/>
  <c r="F381" s="1"/>
  <c r="F380" s="1"/>
  <c r="F379" s="1"/>
  <c r="D256"/>
  <c r="D255" s="1"/>
  <c r="D254" s="1"/>
  <c r="D253" s="1"/>
  <c r="E256"/>
  <c r="E255" s="1"/>
  <c r="E254" s="1"/>
  <c r="E253" s="1"/>
  <c r="F256"/>
  <c r="F255" s="1"/>
  <c r="F254" s="1"/>
  <c r="F253" s="1"/>
  <c r="E64"/>
  <c r="E63" s="1"/>
  <c r="E62" s="1"/>
  <c r="E375" i="155"/>
  <c r="E374" s="1"/>
  <c r="F64" i="147"/>
  <c r="F63" s="1"/>
  <c r="F62" s="1"/>
  <c r="E372" i="155"/>
  <c r="E371" s="1"/>
  <c r="E67" i="147"/>
  <c r="E66" s="1"/>
  <c r="E65" s="1"/>
  <c r="F67"/>
  <c r="F66" s="1"/>
  <c r="F65" s="1"/>
  <c r="D7" i="194" l="1"/>
  <c r="D16" s="1"/>
  <c r="D8"/>
  <c r="G9"/>
  <c r="G8" s="1"/>
  <c r="G7" s="1"/>
  <c r="G16" s="1"/>
  <c r="F58" i="147"/>
  <c r="E367" i="155"/>
  <c r="E58" i="147"/>
  <c r="F54" i="155" l="1"/>
  <c r="F53" s="1"/>
  <c r="F52" s="1"/>
  <c r="G54"/>
  <c r="G53" s="1"/>
  <c r="G52" s="1"/>
  <c r="E54"/>
  <c r="E53" s="1"/>
  <c r="E52" s="1"/>
  <c r="D519" i="147" l="1"/>
  <c r="D518" s="1"/>
  <c r="D517" s="1"/>
  <c r="D516" s="1"/>
  <c r="F519"/>
  <c r="F518" s="1"/>
  <c r="F517" s="1"/>
  <c r="F516" s="1"/>
  <c r="E519"/>
  <c r="E518" s="1"/>
  <c r="E517" s="1"/>
  <c r="E516" s="1"/>
  <c r="F483"/>
  <c r="F482" s="1"/>
  <c r="F481" s="1"/>
  <c r="E483"/>
  <c r="E482" s="1"/>
  <c r="E481" s="1"/>
  <c r="D483"/>
  <c r="D482" s="1"/>
  <c r="D481" s="1"/>
  <c r="F472"/>
  <c r="F471" s="1"/>
  <c r="F470" s="1"/>
  <c r="E472"/>
  <c r="E471" s="1"/>
  <c r="E470" s="1"/>
  <c r="D472"/>
  <c r="D471" s="1"/>
  <c r="D470" s="1"/>
  <c r="F378"/>
  <c r="F377" s="1"/>
  <c r="F376" s="1"/>
  <c r="F375" s="1"/>
  <c r="E378"/>
  <c r="E377" s="1"/>
  <c r="E376" s="1"/>
  <c r="E375" s="1"/>
  <c r="D378"/>
  <c r="D377" s="1"/>
  <c r="D376" s="1"/>
  <c r="D375" s="1"/>
  <c r="G766" i="155"/>
  <c r="F766"/>
  <c r="E211" i="147" s="1"/>
  <c r="E210" s="1"/>
  <c r="E209" s="1"/>
  <c r="E766" i="155"/>
  <c r="G763"/>
  <c r="F208" i="147" s="1"/>
  <c r="F207" s="1"/>
  <c r="F206" s="1"/>
  <c r="F763" i="155"/>
  <c r="E763"/>
  <c r="G760"/>
  <c r="F760"/>
  <c r="E760"/>
  <c r="G752"/>
  <c r="G751" s="1"/>
  <c r="G750" s="1"/>
  <c r="G749" s="1"/>
  <c r="F752"/>
  <c r="F751" s="1"/>
  <c r="F750" s="1"/>
  <c r="F749" s="1"/>
  <c r="E752"/>
  <c r="E751" s="1"/>
  <c r="E750" s="1"/>
  <c r="E749" s="1"/>
  <c r="G748"/>
  <c r="G747" s="1"/>
  <c r="G746" s="1"/>
  <c r="G745" s="1"/>
  <c r="F748"/>
  <c r="F747" s="1"/>
  <c r="F746" s="1"/>
  <c r="F745" s="1"/>
  <c r="E748"/>
  <c r="E747" s="1"/>
  <c r="E746" s="1"/>
  <c r="E745" s="1"/>
  <c r="G744"/>
  <c r="G743" s="1"/>
  <c r="G742" s="1"/>
  <c r="G741" s="1"/>
  <c r="F744"/>
  <c r="F743" s="1"/>
  <c r="F742" s="1"/>
  <c r="F741" s="1"/>
  <c r="E744"/>
  <c r="E743" s="1"/>
  <c r="E742" s="1"/>
  <c r="E741" s="1"/>
  <c r="G731"/>
  <c r="F731"/>
  <c r="E731"/>
  <c r="G721"/>
  <c r="G720" s="1"/>
  <c r="G719" s="1"/>
  <c r="G718" s="1"/>
  <c r="F721"/>
  <c r="F720" s="1"/>
  <c r="F719" s="1"/>
  <c r="F718" s="1"/>
  <c r="E721"/>
  <c r="E720" s="1"/>
  <c r="E719" s="1"/>
  <c r="E718" s="1"/>
  <c r="G717"/>
  <c r="G716" s="1"/>
  <c r="G715" s="1"/>
  <c r="G714" s="1"/>
  <c r="F717"/>
  <c r="F716" s="1"/>
  <c r="F715" s="1"/>
  <c r="F714" s="1"/>
  <c r="E717"/>
  <c r="E716" s="1"/>
  <c r="E715" s="1"/>
  <c r="E714" s="1"/>
  <c r="G713"/>
  <c r="G712" s="1"/>
  <c r="G711" s="1"/>
  <c r="G710" s="1"/>
  <c r="F713"/>
  <c r="F712" s="1"/>
  <c r="F711" s="1"/>
  <c r="F710" s="1"/>
  <c r="E713"/>
  <c r="E712" s="1"/>
  <c r="E711" s="1"/>
  <c r="E710" s="1"/>
  <c r="G703"/>
  <c r="F703"/>
  <c r="E703"/>
  <c r="D178" i="147" s="1"/>
  <c r="D177" s="1"/>
  <c r="G701" i="155"/>
  <c r="F701"/>
  <c r="E701"/>
  <c r="G698"/>
  <c r="F698"/>
  <c r="E698"/>
  <c r="G696"/>
  <c r="G695" s="1"/>
  <c r="F696"/>
  <c r="E696"/>
  <c r="G694"/>
  <c r="F694"/>
  <c r="E694"/>
  <c r="G690"/>
  <c r="F690"/>
  <c r="E690"/>
  <c r="G686"/>
  <c r="F686"/>
  <c r="E161" i="147" s="1"/>
  <c r="E160" s="1"/>
  <c r="E159" s="1"/>
  <c r="E158" s="1"/>
  <c r="E686" i="155"/>
  <c r="G675"/>
  <c r="F675"/>
  <c r="E439" i="147" s="1"/>
  <c r="E438" s="1"/>
  <c r="E437" s="1"/>
  <c r="E436" s="1"/>
  <c r="E675" i="155"/>
  <c r="G669"/>
  <c r="F669"/>
  <c r="E669"/>
  <c r="G663"/>
  <c r="F663"/>
  <c r="E663"/>
  <c r="G661"/>
  <c r="F661"/>
  <c r="E661"/>
  <c r="E660" s="1"/>
  <c r="G654"/>
  <c r="F654"/>
  <c r="E654"/>
  <c r="G652"/>
  <c r="F652"/>
  <c r="E652"/>
  <c r="D196" i="147" s="1"/>
  <c r="D195" s="1"/>
  <c r="G648" i="155"/>
  <c r="F648"/>
  <c r="E648"/>
  <c r="D187" i="147" s="1"/>
  <c r="D186" s="1"/>
  <c r="D185" s="1"/>
  <c r="D184" s="1"/>
  <c r="G641" i="155"/>
  <c r="F220" i="147" s="1"/>
  <c r="F219" s="1"/>
  <c r="F641" i="155"/>
  <c r="E220" i="147" s="1"/>
  <c r="E219" s="1"/>
  <c r="E641" i="155"/>
  <c r="G639"/>
  <c r="F218" i="147" s="1"/>
  <c r="F217" s="1"/>
  <c r="F639" i="155"/>
  <c r="E639"/>
  <c r="G631"/>
  <c r="F631"/>
  <c r="E631"/>
  <c r="G627"/>
  <c r="G626" s="1"/>
  <c r="G625" s="1"/>
  <c r="G624" s="1"/>
  <c r="F627"/>
  <c r="F626" s="1"/>
  <c r="F625" s="1"/>
  <c r="F624" s="1"/>
  <c r="E627"/>
  <c r="E626" s="1"/>
  <c r="E625" s="1"/>
  <c r="E624" s="1"/>
  <c r="G623"/>
  <c r="G622" s="1"/>
  <c r="G621" s="1"/>
  <c r="G620" s="1"/>
  <c r="F623"/>
  <c r="F622" s="1"/>
  <c r="F621" s="1"/>
  <c r="F620" s="1"/>
  <c r="E623"/>
  <c r="E622" s="1"/>
  <c r="E621" s="1"/>
  <c r="E620" s="1"/>
  <c r="G617"/>
  <c r="F617"/>
  <c r="E617"/>
  <c r="G613"/>
  <c r="F613"/>
  <c r="E613"/>
  <c r="G610"/>
  <c r="F610"/>
  <c r="E610"/>
  <c r="G607"/>
  <c r="F607"/>
  <c r="E607"/>
  <c r="G602"/>
  <c r="G601" s="1"/>
  <c r="G600" s="1"/>
  <c r="G599" s="1"/>
  <c r="F602"/>
  <c r="F601" s="1"/>
  <c r="F600" s="1"/>
  <c r="F599" s="1"/>
  <c r="E602"/>
  <c r="E601" s="1"/>
  <c r="E600" s="1"/>
  <c r="E599" s="1"/>
  <c r="G598"/>
  <c r="F598"/>
  <c r="E598"/>
  <c r="G595"/>
  <c r="F595"/>
  <c r="E595"/>
  <c r="G592"/>
  <c r="F592"/>
  <c r="E592"/>
  <c r="G586"/>
  <c r="G585" s="1"/>
  <c r="G584" s="1"/>
  <c r="G583" s="1"/>
  <c r="G582" s="1"/>
  <c r="G581" s="1"/>
  <c r="F586"/>
  <c r="F585" s="1"/>
  <c r="F584" s="1"/>
  <c r="F583" s="1"/>
  <c r="F582" s="1"/>
  <c r="F581" s="1"/>
  <c r="E586"/>
  <c r="G578"/>
  <c r="G577" s="1"/>
  <c r="F578"/>
  <c r="F577" s="1"/>
  <c r="E578"/>
  <c r="E577" s="1"/>
  <c r="G576"/>
  <c r="F576"/>
  <c r="E576"/>
  <c r="E575" s="1"/>
  <c r="G570"/>
  <c r="F570"/>
  <c r="F569" s="1"/>
  <c r="F568" s="1"/>
  <c r="F567" s="1"/>
  <c r="E570"/>
  <c r="E569" s="1"/>
  <c r="E568" s="1"/>
  <c r="E567" s="1"/>
  <c r="G566"/>
  <c r="F107" i="147" s="1"/>
  <c r="F106" s="1"/>
  <c r="F105" s="1"/>
  <c r="F566" i="155"/>
  <c r="F565" s="1"/>
  <c r="F564" s="1"/>
  <c r="F563" s="1"/>
  <c r="E566"/>
  <c r="G561"/>
  <c r="F39" i="147" s="1"/>
  <c r="F38" s="1"/>
  <c r="F37" s="1"/>
  <c r="F561" i="155"/>
  <c r="E561"/>
  <c r="E560" s="1"/>
  <c r="E559" s="1"/>
  <c r="G558"/>
  <c r="F36" i="147" s="1"/>
  <c r="F35" s="1"/>
  <c r="F558" i="155"/>
  <c r="E558"/>
  <c r="G556"/>
  <c r="F556"/>
  <c r="E556"/>
  <c r="G549"/>
  <c r="F549"/>
  <c r="F548" s="1"/>
  <c r="F547" s="1"/>
  <c r="I7" i="197" s="1"/>
  <c r="E549" i="155"/>
  <c r="E548" s="1"/>
  <c r="E547" s="1"/>
  <c r="H7" i="197" s="1"/>
  <c r="G546" i="155"/>
  <c r="F546"/>
  <c r="E546"/>
  <c r="D238" i="147" s="1"/>
  <c r="D237" s="1"/>
  <c r="D236" s="1"/>
  <c r="G543" i="155"/>
  <c r="F543"/>
  <c r="E543"/>
  <c r="G537"/>
  <c r="F537"/>
  <c r="E537"/>
  <c r="E536" s="1"/>
  <c r="E535" s="1"/>
  <c r="E534" s="1"/>
  <c r="G533"/>
  <c r="G532" s="1"/>
  <c r="G531" s="1"/>
  <c r="G530" s="1"/>
  <c r="F533"/>
  <c r="F532" s="1"/>
  <c r="F531" s="1"/>
  <c r="F530" s="1"/>
  <c r="E533"/>
  <c r="E532" s="1"/>
  <c r="E531" s="1"/>
  <c r="E530" s="1"/>
  <c r="G526"/>
  <c r="F526"/>
  <c r="E526"/>
  <c r="D459" i="147" s="1"/>
  <c r="D458" s="1"/>
  <c r="D457" s="1"/>
  <c r="D456" s="1"/>
  <c r="G519" i="155"/>
  <c r="G518" s="1"/>
  <c r="G517" s="1"/>
  <c r="G516" s="1"/>
  <c r="F519"/>
  <c r="F518" s="1"/>
  <c r="F517" s="1"/>
  <c r="F516" s="1"/>
  <c r="E519"/>
  <c r="E518" s="1"/>
  <c r="E517" s="1"/>
  <c r="E516" s="1"/>
  <c r="G515"/>
  <c r="G514" s="1"/>
  <c r="G513" s="1"/>
  <c r="G512" s="1"/>
  <c r="F515"/>
  <c r="F514" s="1"/>
  <c r="F513" s="1"/>
  <c r="F512" s="1"/>
  <c r="E515"/>
  <c r="E514" s="1"/>
  <c r="E513" s="1"/>
  <c r="E512" s="1"/>
  <c r="G511"/>
  <c r="F511"/>
  <c r="E511"/>
  <c r="G505"/>
  <c r="F505"/>
  <c r="E505"/>
  <c r="G502"/>
  <c r="F502"/>
  <c r="E99" i="147" s="1"/>
  <c r="E98" s="1"/>
  <c r="E97" s="1"/>
  <c r="E502" i="155"/>
  <c r="G499"/>
  <c r="F499"/>
  <c r="E499"/>
  <c r="G496"/>
  <c r="F496"/>
  <c r="E496"/>
  <c r="D93" i="147" s="1"/>
  <c r="D92" s="1"/>
  <c r="D91" s="1"/>
  <c r="G489" i="155"/>
  <c r="G488" s="1"/>
  <c r="G487" s="1"/>
  <c r="G486" s="1"/>
  <c r="F489"/>
  <c r="F488" s="1"/>
  <c r="F487" s="1"/>
  <c r="F486" s="1"/>
  <c r="E489"/>
  <c r="E488" s="1"/>
  <c r="E487" s="1"/>
  <c r="E486" s="1"/>
  <c r="G485"/>
  <c r="G484" s="1"/>
  <c r="G483" s="1"/>
  <c r="G482" s="1"/>
  <c r="F485"/>
  <c r="F484" s="1"/>
  <c r="F483" s="1"/>
  <c r="F482" s="1"/>
  <c r="E485"/>
  <c r="E484" s="1"/>
  <c r="E483" s="1"/>
  <c r="E482" s="1"/>
  <c r="G481"/>
  <c r="G480" s="1"/>
  <c r="G479" s="1"/>
  <c r="G478" s="1"/>
  <c r="F481"/>
  <c r="F480" s="1"/>
  <c r="F479" s="1"/>
  <c r="F478" s="1"/>
  <c r="E481"/>
  <c r="E480" s="1"/>
  <c r="E479" s="1"/>
  <c r="E478" s="1"/>
  <c r="G470"/>
  <c r="G469" s="1"/>
  <c r="G468" s="1"/>
  <c r="G464" s="1"/>
  <c r="F470"/>
  <c r="F469" s="1"/>
  <c r="F468" s="1"/>
  <c r="F464" s="1"/>
  <c r="E470"/>
  <c r="E469" s="1"/>
  <c r="E468" s="1"/>
  <c r="E464" s="1"/>
  <c r="G461"/>
  <c r="G460" s="1"/>
  <c r="G459" s="1"/>
  <c r="G458" s="1"/>
  <c r="F461"/>
  <c r="F460" s="1"/>
  <c r="F459" s="1"/>
  <c r="F458" s="1"/>
  <c r="E461"/>
  <c r="E460" s="1"/>
  <c r="E459" s="1"/>
  <c r="E458" s="1"/>
  <c r="G457"/>
  <c r="F113" i="147" s="1"/>
  <c r="F112" s="1"/>
  <c r="F111" s="1"/>
  <c r="F457" i="155"/>
  <c r="E457"/>
  <c r="G454"/>
  <c r="F454"/>
  <c r="E454"/>
  <c r="G449"/>
  <c r="G448" s="1"/>
  <c r="G447" s="1"/>
  <c r="G446" s="1"/>
  <c r="G445" s="1"/>
  <c r="F449"/>
  <c r="F448" s="1"/>
  <c r="F447" s="1"/>
  <c r="F446" s="1"/>
  <c r="F445" s="1"/>
  <c r="E449"/>
  <c r="E448" s="1"/>
  <c r="E447" s="1"/>
  <c r="E446" s="1"/>
  <c r="E445" s="1"/>
  <c r="G441"/>
  <c r="F441"/>
  <c r="E85" i="147" s="1"/>
  <c r="E84" s="1"/>
  <c r="E83" s="1"/>
  <c r="E82" s="1"/>
  <c r="E441" i="155"/>
  <c r="G419"/>
  <c r="F419"/>
  <c r="E53" i="147" s="1"/>
  <c r="E52" s="1"/>
  <c r="E51" s="1"/>
  <c r="E50" s="1"/>
  <c r="E419" i="155"/>
  <c r="G408"/>
  <c r="G407" s="1"/>
  <c r="G406" s="1"/>
  <c r="F408"/>
  <c r="F407" s="1"/>
  <c r="F406" s="1"/>
  <c r="E408"/>
  <c r="E407" s="1"/>
  <c r="E406" s="1"/>
  <c r="G405"/>
  <c r="F405"/>
  <c r="E17" i="147" s="1"/>
  <c r="E16" s="1"/>
  <c r="E15" s="1"/>
  <c r="E405" i="155"/>
  <c r="G398"/>
  <c r="G397" s="1"/>
  <c r="G396" s="1"/>
  <c r="G395" s="1"/>
  <c r="F398"/>
  <c r="F397" s="1"/>
  <c r="F396" s="1"/>
  <c r="F395" s="1"/>
  <c r="E398"/>
  <c r="E397" s="1"/>
  <c r="E396" s="1"/>
  <c r="E395" s="1"/>
  <c r="G394"/>
  <c r="G393" s="1"/>
  <c r="G392" s="1"/>
  <c r="G391" s="1"/>
  <c r="F394"/>
  <c r="F393" s="1"/>
  <c r="F392" s="1"/>
  <c r="F391" s="1"/>
  <c r="E394"/>
  <c r="E393" s="1"/>
  <c r="E392" s="1"/>
  <c r="E391" s="1"/>
  <c r="G390"/>
  <c r="G389" s="1"/>
  <c r="G388" s="1"/>
  <c r="G387" s="1"/>
  <c r="F390"/>
  <c r="F389" s="1"/>
  <c r="F388" s="1"/>
  <c r="F387" s="1"/>
  <c r="E390"/>
  <c r="E389" s="1"/>
  <c r="E388" s="1"/>
  <c r="E387" s="1"/>
  <c r="G382"/>
  <c r="F382"/>
  <c r="E382"/>
  <c r="G359"/>
  <c r="G358" s="1"/>
  <c r="G357" s="1"/>
  <c r="F359"/>
  <c r="E359"/>
  <c r="E358" s="1"/>
  <c r="E357" s="1"/>
  <c r="G356"/>
  <c r="F356"/>
  <c r="E356"/>
  <c r="G327"/>
  <c r="F327"/>
  <c r="E327"/>
  <c r="G324"/>
  <c r="F307" i="147" s="1"/>
  <c r="F306" s="1"/>
  <c r="F305" s="1"/>
  <c r="F324" i="155"/>
  <c r="E324"/>
  <c r="G315"/>
  <c r="F315"/>
  <c r="E315"/>
  <c r="G309"/>
  <c r="F288" i="147" s="1"/>
  <c r="F287" s="1"/>
  <c r="F286" s="1"/>
  <c r="F309" i="155"/>
  <c r="E288" i="147" s="1"/>
  <c r="E287" s="1"/>
  <c r="E286" s="1"/>
  <c r="E309" i="155"/>
  <c r="G304"/>
  <c r="F283" i="147" s="1"/>
  <c r="F282" s="1"/>
  <c r="F281" s="1"/>
  <c r="F304" i="155"/>
  <c r="E283" i="147" s="1"/>
  <c r="E282" s="1"/>
  <c r="E281" s="1"/>
  <c r="E304" i="155"/>
  <c r="G301"/>
  <c r="F301"/>
  <c r="E301"/>
  <c r="G264"/>
  <c r="F264"/>
  <c r="E432" i="147" s="1"/>
  <c r="E431" s="1"/>
  <c r="E430" s="1"/>
  <c r="E264" i="155"/>
  <c r="D432" i="147" s="1"/>
  <c r="D431" s="1"/>
  <c r="D430" s="1"/>
  <c r="G256" i="155"/>
  <c r="F256"/>
  <c r="E468" i="147" s="1"/>
  <c r="E467" s="1"/>
  <c r="E466" s="1"/>
  <c r="E465" s="1"/>
  <c r="E464" s="1"/>
  <c r="E256" i="155"/>
  <c r="G251"/>
  <c r="F251"/>
  <c r="E251"/>
  <c r="G244"/>
  <c r="F244"/>
  <c r="E244"/>
  <c r="G241"/>
  <c r="F360" i="147" s="1"/>
  <c r="F359" s="1"/>
  <c r="F358" s="1"/>
  <c r="F241" i="155"/>
  <c r="E241"/>
  <c r="G238"/>
  <c r="F238"/>
  <c r="E238"/>
  <c r="G230"/>
  <c r="F349" i="147" s="1"/>
  <c r="F348" s="1"/>
  <c r="F347" s="1"/>
  <c r="F346" s="1"/>
  <c r="F230" i="155"/>
  <c r="E349" i="147" s="1"/>
  <c r="E348" s="1"/>
  <c r="E347" s="1"/>
  <c r="E346" s="1"/>
  <c r="E230" i="155"/>
  <c r="G225"/>
  <c r="F344" i="147" s="1"/>
  <c r="F343" s="1"/>
  <c r="F342" s="1"/>
  <c r="F225" i="155"/>
  <c r="E225"/>
  <c r="G222"/>
  <c r="F222"/>
  <c r="E341" i="147" s="1"/>
  <c r="E340" s="1"/>
  <c r="E339" s="1"/>
  <c r="E222" i="155"/>
  <c r="G219"/>
  <c r="F219"/>
  <c r="E219"/>
  <c r="D338" i="147" s="1"/>
  <c r="D337" s="1"/>
  <c r="D336" s="1"/>
  <c r="G212" i="155"/>
  <c r="F212"/>
  <c r="E212"/>
  <c r="D331" i="147" s="1"/>
  <c r="D330" s="1"/>
  <c r="D329" s="1"/>
  <c r="G209" i="155"/>
  <c r="F209"/>
  <c r="E328" i="147" s="1"/>
  <c r="E327" s="1"/>
  <c r="E326" s="1"/>
  <c r="E209" i="155"/>
  <c r="D328" i="147" s="1"/>
  <c r="D327" s="1"/>
  <c r="D326" s="1"/>
  <c r="G206" i="155"/>
  <c r="F325" i="147" s="1"/>
  <c r="F324" s="1"/>
  <c r="F323" s="1"/>
  <c r="F206" i="155"/>
  <c r="E325" i="147" s="1"/>
  <c r="E324" s="1"/>
  <c r="E323" s="1"/>
  <c r="E206" i="155"/>
  <c r="G197"/>
  <c r="F316" i="147" s="1"/>
  <c r="F315" s="1"/>
  <c r="F197" i="155"/>
  <c r="E316" i="147" s="1"/>
  <c r="E315" s="1"/>
  <c r="E197" i="155"/>
  <c r="D316" i="147" s="1"/>
  <c r="G189" i="155"/>
  <c r="G188" s="1"/>
  <c r="G187" s="1"/>
  <c r="G186" s="1"/>
  <c r="F189"/>
  <c r="F188" s="1"/>
  <c r="F187" s="1"/>
  <c r="F186" s="1"/>
  <c r="E189"/>
  <c r="E188" s="1"/>
  <c r="E187" s="1"/>
  <c r="E186" s="1"/>
  <c r="G176"/>
  <c r="F176"/>
  <c r="E374" i="147" s="1"/>
  <c r="E373" s="1"/>
  <c r="E372" s="1"/>
  <c r="E371" s="1"/>
  <c r="E370" s="1"/>
  <c r="E176" i="155"/>
  <c r="D374" i="147" s="1"/>
  <c r="D373" s="1"/>
  <c r="D372" s="1"/>
  <c r="D371" s="1"/>
  <c r="D370" s="1"/>
  <c r="G169" i="155"/>
  <c r="F508" i="147" s="1"/>
  <c r="F507" s="1"/>
  <c r="F506" s="1"/>
  <c r="F169" i="155"/>
  <c r="E508" i="147" s="1"/>
  <c r="E507" s="1"/>
  <c r="E506" s="1"/>
  <c r="E169" i="155"/>
  <c r="D508" i="147" s="1"/>
  <c r="D507" s="1"/>
  <c r="D506" s="1"/>
  <c r="G161" i="155"/>
  <c r="F515" i="147" s="1"/>
  <c r="F514" s="1"/>
  <c r="F161" i="155"/>
  <c r="E515" i="147" s="1"/>
  <c r="E514" s="1"/>
  <c r="E161" i="155"/>
  <c r="G159"/>
  <c r="F159"/>
  <c r="E159"/>
  <c r="G157"/>
  <c r="F157"/>
  <c r="E511" i="147" s="1"/>
  <c r="E510" s="1"/>
  <c r="E157" i="155"/>
  <c r="G154"/>
  <c r="G153" s="1"/>
  <c r="G152" s="1"/>
  <c r="F154"/>
  <c r="F153" s="1"/>
  <c r="F152" s="1"/>
  <c r="E154"/>
  <c r="E153" s="1"/>
  <c r="E152" s="1"/>
  <c r="G151"/>
  <c r="F151"/>
  <c r="E151"/>
  <c r="D500" i="147" s="1"/>
  <c r="D499" s="1"/>
  <c r="D498" s="1"/>
  <c r="G145" i="155"/>
  <c r="F463" i="147" s="1"/>
  <c r="F462" s="1"/>
  <c r="F461" s="1"/>
  <c r="F460" s="1"/>
  <c r="F145" i="155"/>
  <c r="E463" i="147" s="1"/>
  <c r="E462" s="1"/>
  <c r="E461" s="1"/>
  <c r="E460" s="1"/>
  <c r="E145" i="155"/>
  <c r="D463" i="147" s="1"/>
  <c r="D462" s="1"/>
  <c r="D461" s="1"/>
  <c r="D460" s="1"/>
  <c r="G140" i="155"/>
  <c r="F140"/>
  <c r="E454" i="147" s="1"/>
  <c r="E453" s="1"/>
  <c r="E452" s="1"/>
  <c r="E451" s="1"/>
  <c r="E140" i="155"/>
  <c r="D454" i="147" s="1"/>
  <c r="D453" s="1"/>
  <c r="D452" s="1"/>
  <c r="D451" s="1"/>
  <c r="G136" i="155"/>
  <c r="F136"/>
  <c r="E136"/>
  <c r="G133"/>
  <c r="F447" i="147" s="1"/>
  <c r="F446" s="1"/>
  <c r="F445" s="1"/>
  <c r="F133" i="155"/>
  <c r="E447" i="147" s="1"/>
  <c r="E446" s="1"/>
  <c r="E445" s="1"/>
  <c r="E133" i="155"/>
  <c r="G128"/>
  <c r="F128"/>
  <c r="E429" i="147" s="1"/>
  <c r="E428" s="1"/>
  <c r="E427" s="1"/>
  <c r="E128" i="155"/>
  <c r="G125"/>
  <c r="F426" i="147" s="1"/>
  <c r="F425" s="1"/>
  <c r="F424" s="1"/>
  <c r="F125" i="155"/>
  <c r="E426" i="147" s="1"/>
  <c r="E425" s="1"/>
  <c r="E424" s="1"/>
  <c r="E125" i="155"/>
  <c r="G119"/>
  <c r="F418" i="147" s="1"/>
  <c r="F417" s="1"/>
  <c r="F119" i="155"/>
  <c r="E119"/>
  <c r="D418" i="147" s="1"/>
  <c r="D417" s="1"/>
  <c r="G115" i="155"/>
  <c r="F412" i="147" s="1"/>
  <c r="F411" s="1"/>
  <c r="F115" i="155"/>
  <c r="E115"/>
  <c r="D412" i="147" s="1"/>
  <c r="D411" s="1"/>
  <c r="G111" i="155"/>
  <c r="F111"/>
  <c r="E111"/>
  <c r="D406" i="147" s="1"/>
  <c r="D405" s="1"/>
  <c r="G102" i="155"/>
  <c r="G101" s="1"/>
  <c r="G100" s="1"/>
  <c r="G99" s="1"/>
  <c r="G98" s="1"/>
  <c r="F102"/>
  <c r="F101" s="1"/>
  <c r="F100" s="1"/>
  <c r="F99" s="1"/>
  <c r="F98" s="1"/>
  <c r="E102"/>
  <c r="E101" s="1"/>
  <c r="E100" s="1"/>
  <c r="E99" s="1"/>
  <c r="E98" s="1"/>
  <c r="G96"/>
  <c r="F96"/>
  <c r="E231" i="147" s="1"/>
  <c r="E230" s="1"/>
  <c r="E229" s="1"/>
  <c r="E96" i="155"/>
  <c r="G93"/>
  <c r="F227" i="147" s="1"/>
  <c r="F93" i="155"/>
  <c r="E227" i="147" s="1"/>
  <c r="E93" i="155"/>
  <c r="G89"/>
  <c r="F201" i="147" s="1"/>
  <c r="F200" s="1"/>
  <c r="F199" s="1"/>
  <c r="F89" i="155"/>
  <c r="E89"/>
  <c r="G86"/>
  <c r="F193" i="147" s="1"/>
  <c r="F192" s="1"/>
  <c r="F86" i="155"/>
  <c r="E86"/>
  <c r="G84"/>
  <c r="F84"/>
  <c r="E84"/>
  <c r="D191" i="147" s="1"/>
  <c r="D190" s="1"/>
  <c r="G77" i="155"/>
  <c r="G76" s="1"/>
  <c r="G75" s="1"/>
  <c r="G74" s="1"/>
  <c r="G73" s="1"/>
  <c r="G72" s="1"/>
  <c r="F77"/>
  <c r="F76" s="1"/>
  <c r="F75" s="1"/>
  <c r="F74" s="1"/>
  <c r="F73" s="1"/>
  <c r="F72" s="1"/>
  <c r="E77"/>
  <c r="E76" s="1"/>
  <c r="E75" s="1"/>
  <c r="E74" s="1"/>
  <c r="E73" s="1"/>
  <c r="E72" s="1"/>
  <c r="G71"/>
  <c r="F71"/>
  <c r="E71"/>
  <c r="G51"/>
  <c r="G50" s="1"/>
  <c r="F51"/>
  <c r="F50" s="1"/>
  <c r="E51"/>
  <c r="E50" s="1"/>
  <c r="G49"/>
  <c r="G48" s="1"/>
  <c r="F49"/>
  <c r="F48" s="1"/>
  <c r="E49"/>
  <c r="E48" s="1"/>
  <c r="G42"/>
  <c r="G41" s="1"/>
  <c r="G40" s="1"/>
  <c r="G39" s="1"/>
  <c r="G38" s="1"/>
  <c r="G37" s="1"/>
  <c r="F42"/>
  <c r="F41" s="1"/>
  <c r="F40" s="1"/>
  <c r="F39" s="1"/>
  <c r="F38" s="1"/>
  <c r="F37" s="1"/>
  <c r="E42"/>
  <c r="E41" s="1"/>
  <c r="E40" s="1"/>
  <c r="E39" s="1"/>
  <c r="E38" s="1"/>
  <c r="E37" s="1"/>
  <c r="G36"/>
  <c r="F36"/>
  <c r="F35" s="1"/>
  <c r="E36"/>
  <c r="E35" s="1"/>
  <c r="G34"/>
  <c r="G33" s="1"/>
  <c r="F34"/>
  <c r="F33" s="1"/>
  <c r="E34"/>
  <c r="E33" s="1"/>
  <c r="G31"/>
  <c r="F31"/>
  <c r="E31"/>
  <c r="D497" i="147" s="1"/>
  <c r="D496" s="1"/>
  <c r="D495" s="1"/>
  <c r="G24" i="155"/>
  <c r="F24"/>
  <c r="E493" i="147" s="1"/>
  <c r="E492" s="1"/>
  <c r="E24" i="155"/>
  <c r="D493" i="147" s="1"/>
  <c r="D492" s="1"/>
  <c r="G22" i="155"/>
  <c r="F491" i="147" s="1"/>
  <c r="F490" s="1"/>
  <c r="F22" i="155"/>
  <c r="E22"/>
  <c r="D491" i="147" s="1"/>
  <c r="D490" s="1"/>
  <c r="G15" i="155"/>
  <c r="F15"/>
  <c r="E487" i="147" s="1"/>
  <c r="E486" s="1"/>
  <c r="E485" s="1"/>
  <c r="E15" i="155"/>
  <c r="D487" i="147" s="1"/>
  <c r="D486" s="1"/>
  <c r="D485" s="1"/>
  <c r="H834" i="154"/>
  <c r="G834"/>
  <c r="F834"/>
  <c r="H832"/>
  <c r="G832"/>
  <c r="F832"/>
  <c r="H824"/>
  <c r="G824"/>
  <c r="F824"/>
  <c r="H822"/>
  <c r="G822"/>
  <c r="F822"/>
  <c r="H816"/>
  <c r="H815" s="1"/>
  <c r="H814" s="1"/>
  <c r="G816"/>
  <c r="G815" s="1"/>
  <c r="G814" s="1"/>
  <c r="F816"/>
  <c r="F815" s="1"/>
  <c r="F814" s="1"/>
  <c r="H812"/>
  <c r="H811" s="1"/>
  <c r="H810" s="1"/>
  <c r="G812"/>
  <c r="G811" s="1"/>
  <c r="G810" s="1"/>
  <c r="F812"/>
  <c r="F811" s="1"/>
  <c r="F810" s="1"/>
  <c r="H807"/>
  <c r="H806" s="1"/>
  <c r="G807"/>
  <c r="G806" s="1"/>
  <c r="F807"/>
  <c r="F806" s="1"/>
  <c r="H804"/>
  <c r="G804"/>
  <c r="F804"/>
  <c r="H802"/>
  <c r="G802"/>
  <c r="F802"/>
  <c r="H795"/>
  <c r="H794" s="1"/>
  <c r="H793" s="1"/>
  <c r="G795"/>
  <c r="G794" s="1"/>
  <c r="G793" s="1"/>
  <c r="F795"/>
  <c r="F794" s="1"/>
  <c r="F793" s="1"/>
  <c r="H791"/>
  <c r="H790" s="1"/>
  <c r="H789" s="1"/>
  <c r="G791"/>
  <c r="G790" s="1"/>
  <c r="G789" s="1"/>
  <c r="F791"/>
  <c r="F790" s="1"/>
  <c r="F789" s="1"/>
  <c r="H787"/>
  <c r="H786" s="1"/>
  <c r="H785" s="1"/>
  <c r="G787"/>
  <c r="G786" s="1"/>
  <c r="G785" s="1"/>
  <c r="F787"/>
  <c r="F786" s="1"/>
  <c r="F785" s="1"/>
  <c r="H781"/>
  <c r="H780" s="1"/>
  <c r="G781"/>
  <c r="G780" s="1"/>
  <c r="F781"/>
  <c r="F780" s="1"/>
  <c r="H778"/>
  <c r="H777" s="1"/>
  <c r="G778"/>
  <c r="G777" s="1"/>
  <c r="F778"/>
  <c r="F777" s="1"/>
  <c r="H775"/>
  <c r="H774" s="1"/>
  <c r="G775"/>
  <c r="G774" s="1"/>
  <c r="F775"/>
  <c r="F774" s="1"/>
  <c r="H772"/>
  <c r="H771" s="1"/>
  <c r="G772"/>
  <c r="G771" s="1"/>
  <c r="F772"/>
  <c r="F771" s="1"/>
  <c r="H765"/>
  <c r="H764" s="1"/>
  <c r="H763" s="1"/>
  <c r="G765"/>
  <c r="G764" s="1"/>
  <c r="G763" s="1"/>
  <c r="F765"/>
  <c r="F764" s="1"/>
  <c r="F763" s="1"/>
  <c r="H761"/>
  <c r="H760" s="1"/>
  <c r="H759" s="1"/>
  <c r="G761"/>
  <c r="G760" s="1"/>
  <c r="G759" s="1"/>
  <c r="F761"/>
  <c r="F760" s="1"/>
  <c r="F759" s="1"/>
  <c r="H757"/>
  <c r="H756" s="1"/>
  <c r="H755" s="1"/>
  <c r="G757"/>
  <c r="G756" s="1"/>
  <c r="G755" s="1"/>
  <c r="F757"/>
  <c r="F756" s="1"/>
  <c r="F755" s="1"/>
  <c r="H749"/>
  <c r="H748" s="1"/>
  <c r="H747" s="1"/>
  <c r="G749"/>
  <c r="G748" s="1"/>
  <c r="G747" s="1"/>
  <c r="F749"/>
  <c r="F748" s="1"/>
  <c r="F747" s="1"/>
  <c r="H743"/>
  <c r="H742" s="1"/>
  <c r="H741" s="1"/>
  <c r="G743"/>
  <c r="G742" s="1"/>
  <c r="G741" s="1"/>
  <c r="F743"/>
  <c r="F742" s="1"/>
  <c r="F741" s="1"/>
  <c r="H739"/>
  <c r="H738" s="1"/>
  <c r="G739"/>
  <c r="G738" s="1"/>
  <c r="F739"/>
  <c r="F738" s="1"/>
  <c r="H736"/>
  <c r="H735" s="1"/>
  <c r="G736"/>
  <c r="G735" s="1"/>
  <c r="F736"/>
  <c r="F735" s="1"/>
  <c r="H731"/>
  <c r="H730" s="1"/>
  <c r="H729" s="1"/>
  <c r="H728" s="1"/>
  <c r="G731"/>
  <c r="G730" s="1"/>
  <c r="G729" s="1"/>
  <c r="G728" s="1"/>
  <c r="F731"/>
  <c r="F730" s="1"/>
  <c r="F729" s="1"/>
  <c r="F728" s="1"/>
  <c r="H723"/>
  <c r="H722" s="1"/>
  <c r="H721" s="1"/>
  <c r="G723"/>
  <c r="G722" s="1"/>
  <c r="G721" s="1"/>
  <c r="F723"/>
  <c r="F722" s="1"/>
  <c r="F721" s="1"/>
  <c r="H711"/>
  <c r="H710" s="1"/>
  <c r="H709" s="1"/>
  <c r="G711"/>
  <c r="G710" s="1"/>
  <c r="G709" s="1"/>
  <c r="F711"/>
  <c r="F710" s="1"/>
  <c r="F709" s="1"/>
  <c r="H707"/>
  <c r="H706" s="1"/>
  <c r="H705" s="1"/>
  <c r="G707"/>
  <c r="G706" s="1"/>
  <c r="G705" s="1"/>
  <c r="F707"/>
  <c r="F706" s="1"/>
  <c r="F705" s="1"/>
  <c r="E412" i="155"/>
  <c r="D30" i="147" s="1"/>
  <c r="D29" s="1"/>
  <c r="D28" s="1"/>
  <c r="D27" s="1"/>
  <c r="H699" i="154"/>
  <c r="H698" s="1"/>
  <c r="G699"/>
  <c r="G698" s="1"/>
  <c r="F699"/>
  <c r="F698" s="1"/>
  <c r="H696"/>
  <c r="H695" s="1"/>
  <c r="G696"/>
  <c r="G695" s="1"/>
  <c r="F696"/>
  <c r="F695" s="1"/>
  <c r="H689"/>
  <c r="H688" s="1"/>
  <c r="H687" s="1"/>
  <c r="G689"/>
  <c r="G688" s="1"/>
  <c r="G687" s="1"/>
  <c r="F689"/>
  <c r="F688" s="1"/>
  <c r="F687" s="1"/>
  <c r="H685"/>
  <c r="H684" s="1"/>
  <c r="H683" s="1"/>
  <c r="G685"/>
  <c r="G684" s="1"/>
  <c r="G683" s="1"/>
  <c r="F685"/>
  <c r="F684" s="1"/>
  <c r="F683" s="1"/>
  <c r="H681"/>
  <c r="H680" s="1"/>
  <c r="H679" s="1"/>
  <c r="G681"/>
  <c r="G680" s="1"/>
  <c r="G679" s="1"/>
  <c r="F681"/>
  <c r="F680" s="1"/>
  <c r="F679" s="1"/>
  <c r="H673"/>
  <c r="H672" s="1"/>
  <c r="H671" s="1"/>
  <c r="G673"/>
  <c r="G672" s="1"/>
  <c r="G671" s="1"/>
  <c r="F673"/>
  <c r="F672" s="1"/>
  <c r="F671" s="1"/>
  <c r="H657"/>
  <c r="H656" s="1"/>
  <c r="G657"/>
  <c r="G656" s="1"/>
  <c r="F657"/>
  <c r="F656" s="1"/>
  <c r="H654"/>
  <c r="H653" s="1"/>
  <c r="G654"/>
  <c r="G653" s="1"/>
  <c r="F654"/>
  <c r="F653" s="1"/>
  <c r="H633"/>
  <c r="G633"/>
  <c r="F633"/>
  <c r="H631"/>
  <c r="G631"/>
  <c r="F631"/>
  <c r="H619"/>
  <c r="H618" s="1"/>
  <c r="H617" s="1"/>
  <c r="G619"/>
  <c r="G618" s="1"/>
  <c r="G617" s="1"/>
  <c r="F619"/>
  <c r="F618" s="1"/>
  <c r="F617" s="1"/>
  <c r="H611"/>
  <c r="H610" s="1"/>
  <c r="H609" s="1"/>
  <c r="H608" s="1"/>
  <c r="H607" s="1"/>
  <c r="H606" s="1"/>
  <c r="H605" s="1"/>
  <c r="G611"/>
  <c r="G610" s="1"/>
  <c r="G609" s="1"/>
  <c r="G608" s="1"/>
  <c r="G607" s="1"/>
  <c r="G606" s="1"/>
  <c r="G605" s="1"/>
  <c r="F611"/>
  <c r="F610" s="1"/>
  <c r="F609" s="1"/>
  <c r="F608" s="1"/>
  <c r="F607" s="1"/>
  <c r="F606" s="1"/>
  <c r="F605" s="1"/>
  <c r="H603"/>
  <c r="H602" s="1"/>
  <c r="H601" s="1"/>
  <c r="H600" s="1"/>
  <c r="H599" s="1"/>
  <c r="H598" s="1"/>
  <c r="H597" s="1"/>
  <c r="G603"/>
  <c r="G602" s="1"/>
  <c r="G601" s="1"/>
  <c r="G600" s="1"/>
  <c r="G599" s="1"/>
  <c r="G598" s="1"/>
  <c r="G597" s="1"/>
  <c r="F603"/>
  <c r="F602" s="1"/>
  <c r="F601" s="1"/>
  <c r="F600" s="1"/>
  <c r="F599" s="1"/>
  <c r="F598" s="1"/>
  <c r="F597" s="1"/>
  <c r="H595"/>
  <c r="H594" s="1"/>
  <c r="H593" s="1"/>
  <c r="H592" s="1"/>
  <c r="H591" s="1"/>
  <c r="G595"/>
  <c r="G594" s="1"/>
  <c r="G593" s="1"/>
  <c r="G592" s="1"/>
  <c r="G591" s="1"/>
  <c r="F595"/>
  <c r="F594" s="1"/>
  <c r="F593" s="1"/>
  <c r="F592" s="1"/>
  <c r="F591" s="1"/>
  <c r="H589"/>
  <c r="H588" s="1"/>
  <c r="G589"/>
  <c r="G588" s="1"/>
  <c r="F589"/>
  <c r="F588" s="1"/>
  <c r="H586"/>
  <c r="H585" s="1"/>
  <c r="G586"/>
  <c r="G585" s="1"/>
  <c r="F586"/>
  <c r="F585" s="1"/>
  <c r="H570"/>
  <c r="H569" s="1"/>
  <c r="H568" s="1"/>
  <c r="H567" s="1"/>
  <c r="H566" s="1"/>
  <c r="G570"/>
  <c r="G569" s="1"/>
  <c r="G568" s="1"/>
  <c r="G567" s="1"/>
  <c r="G566" s="1"/>
  <c r="F570"/>
  <c r="F569" s="1"/>
  <c r="F568" s="1"/>
  <c r="F567" s="1"/>
  <c r="F566" s="1"/>
  <c r="H564"/>
  <c r="G564"/>
  <c r="F564"/>
  <c r="H562"/>
  <c r="G562"/>
  <c r="F562"/>
  <c r="H550"/>
  <c r="H549" s="1"/>
  <c r="G550"/>
  <c r="G549" s="1"/>
  <c r="F550"/>
  <c r="F549" s="1"/>
  <c r="H547"/>
  <c r="H546" s="1"/>
  <c r="G547"/>
  <c r="G546" s="1"/>
  <c r="F547"/>
  <c r="F546" s="1"/>
  <c r="H544"/>
  <c r="H543" s="1"/>
  <c r="G544"/>
  <c r="G543" s="1"/>
  <c r="F544"/>
  <c r="F543" s="1"/>
  <c r="H536"/>
  <c r="H535" s="1"/>
  <c r="H534" s="1"/>
  <c r="G536"/>
  <c r="G535" s="1"/>
  <c r="G534" s="1"/>
  <c r="F536"/>
  <c r="F535" s="1"/>
  <c r="F534" s="1"/>
  <c r="H532"/>
  <c r="H531" s="1"/>
  <c r="H530" s="1"/>
  <c r="G532"/>
  <c r="G531" s="1"/>
  <c r="G530" s="1"/>
  <c r="F532"/>
  <c r="F531" s="1"/>
  <c r="F530" s="1"/>
  <c r="H528"/>
  <c r="H527" s="1"/>
  <c r="H526" s="1"/>
  <c r="G528"/>
  <c r="G527" s="1"/>
  <c r="G526" s="1"/>
  <c r="F528"/>
  <c r="F527" s="1"/>
  <c r="F526" s="1"/>
  <c r="H515"/>
  <c r="H514" s="1"/>
  <c r="H510" s="1"/>
  <c r="H509" s="1"/>
  <c r="G515"/>
  <c r="G514" s="1"/>
  <c r="G510" s="1"/>
  <c r="G509" s="1"/>
  <c r="F515"/>
  <c r="F514" s="1"/>
  <c r="F510" s="1"/>
  <c r="F509" s="1"/>
  <c r="H505"/>
  <c r="H504" s="1"/>
  <c r="H503" s="1"/>
  <c r="G505"/>
  <c r="G504" s="1"/>
  <c r="G503" s="1"/>
  <c r="F505"/>
  <c r="F504" s="1"/>
  <c r="F503" s="1"/>
  <c r="H501"/>
  <c r="H500" s="1"/>
  <c r="H499" s="1"/>
  <c r="G501"/>
  <c r="G500" s="1"/>
  <c r="G499" s="1"/>
  <c r="F501"/>
  <c r="F500" s="1"/>
  <c r="F499" s="1"/>
  <c r="H497"/>
  <c r="H496" s="1"/>
  <c r="H495" s="1"/>
  <c r="G497"/>
  <c r="G496" s="1"/>
  <c r="G495" s="1"/>
  <c r="F497"/>
  <c r="F496" s="1"/>
  <c r="F495" s="1"/>
  <c r="H494"/>
  <c r="H493" s="1"/>
  <c r="G494"/>
  <c r="G493" s="1"/>
  <c r="F494"/>
  <c r="F493" s="1"/>
  <c r="H487"/>
  <c r="G487"/>
  <c r="F487"/>
  <c r="H485"/>
  <c r="G485"/>
  <c r="F485"/>
  <c r="H482"/>
  <c r="G482"/>
  <c r="F482"/>
  <c r="H480"/>
  <c r="G480"/>
  <c r="F480"/>
  <c r="H478"/>
  <c r="G478"/>
  <c r="F478"/>
  <c r="H477"/>
  <c r="G477"/>
  <c r="F477"/>
  <c r="H474"/>
  <c r="H473" s="1"/>
  <c r="H472" s="1"/>
  <c r="G474"/>
  <c r="G473" s="1"/>
  <c r="G472" s="1"/>
  <c r="F474"/>
  <c r="F473" s="1"/>
  <c r="F472" s="1"/>
  <c r="H470"/>
  <c r="H469" s="1"/>
  <c r="H468" s="1"/>
  <c r="G470"/>
  <c r="G469" s="1"/>
  <c r="G468" s="1"/>
  <c r="F470"/>
  <c r="F469" s="1"/>
  <c r="F468" s="1"/>
  <c r="H462"/>
  <c r="H461" s="1"/>
  <c r="H460" s="1"/>
  <c r="H459" s="1"/>
  <c r="H458" s="1"/>
  <c r="H457" s="1"/>
  <c r="G462"/>
  <c r="G461" s="1"/>
  <c r="G460" s="1"/>
  <c r="G459" s="1"/>
  <c r="G458" s="1"/>
  <c r="G457" s="1"/>
  <c r="F462"/>
  <c r="F461" s="1"/>
  <c r="F460" s="1"/>
  <c r="F459" s="1"/>
  <c r="F458" s="1"/>
  <c r="F457" s="1"/>
  <c r="H455"/>
  <c r="G455"/>
  <c r="F455"/>
  <c r="H453"/>
  <c r="G453"/>
  <c r="F453"/>
  <c r="H449"/>
  <c r="H448" s="1"/>
  <c r="H447" s="1"/>
  <c r="G449"/>
  <c r="G448" s="1"/>
  <c r="G447" s="1"/>
  <c r="F449"/>
  <c r="F448" s="1"/>
  <c r="F447" s="1"/>
  <c r="H442"/>
  <c r="G442"/>
  <c r="F442"/>
  <c r="H440"/>
  <c r="G440"/>
  <c r="F440"/>
  <c r="H432"/>
  <c r="H431" s="1"/>
  <c r="H430" s="1"/>
  <c r="G432"/>
  <c r="G431" s="1"/>
  <c r="G430" s="1"/>
  <c r="F432"/>
  <c r="F431" s="1"/>
  <c r="F430" s="1"/>
  <c r="H428"/>
  <c r="H427" s="1"/>
  <c r="H426" s="1"/>
  <c r="G428"/>
  <c r="G427" s="1"/>
  <c r="G426" s="1"/>
  <c r="F428"/>
  <c r="F427" s="1"/>
  <c r="F426" s="1"/>
  <c r="H424"/>
  <c r="H423" s="1"/>
  <c r="H422" s="1"/>
  <c r="G424"/>
  <c r="G423" s="1"/>
  <c r="G422" s="1"/>
  <c r="F424"/>
  <c r="F423" s="1"/>
  <c r="F422" s="1"/>
  <c r="H418"/>
  <c r="H417" s="1"/>
  <c r="H416" s="1"/>
  <c r="G418"/>
  <c r="G417" s="1"/>
  <c r="G416" s="1"/>
  <c r="F418"/>
  <c r="F417" s="1"/>
  <c r="F416" s="1"/>
  <c r="H414"/>
  <c r="H413" s="1"/>
  <c r="G414"/>
  <c r="G413" s="1"/>
  <c r="F414"/>
  <c r="F413" s="1"/>
  <c r="H411"/>
  <c r="H410" s="1"/>
  <c r="G411"/>
  <c r="G410" s="1"/>
  <c r="F411"/>
  <c r="F410" s="1"/>
  <c r="H408"/>
  <c r="H407" s="1"/>
  <c r="G408"/>
  <c r="G407" s="1"/>
  <c r="F408"/>
  <c r="F407" s="1"/>
  <c r="H403"/>
  <c r="H402" s="1"/>
  <c r="H401" s="1"/>
  <c r="G403"/>
  <c r="G402" s="1"/>
  <c r="G401" s="1"/>
  <c r="F403"/>
  <c r="F402" s="1"/>
  <c r="F401" s="1"/>
  <c r="H399"/>
  <c r="H398" s="1"/>
  <c r="G399"/>
  <c r="G398" s="1"/>
  <c r="F399"/>
  <c r="F398" s="1"/>
  <c r="H396"/>
  <c r="H395" s="1"/>
  <c r="G396"/>
  <c r="G395" s="1"/>
  <c r="F396"/>
  <c r="F395" s="1"/>
  <c r="H393"/>
  <c r="H392" s="1"/>
  <c r="G393"/>
  <c r="G392" s="1"/>
  <c r="F393"/>
  <c r="F392" s="1"/>
  <c r="H387"/>
  <c r="H386" s="1"/>
  <c r="H385" s="1"/>
  <c r="H384" s="1"/>
  <c r="H383" s="1"/>
  <c r="G387"/>
  <c r="G386" s="1"/>
  <c r="G385" s="1"/>
  <c r="G384" s="1"/>
  <c r="G383" s="1"/>
  <c r="F387"/>
  <c r="F386" s="1"/>
  <c r="F385" s="1"/>
  <c r="F384" s="1"/>
  <c r="F383" s="1"/>
  <c r="H379"/>
  <c r="H378" s="1"/>
  <c r="G379"/>
  <c r="G378" s="1"/>
  <c r="F379"/>
  <c r="F378" s="1"/>
  <c r="H376"/>
  <c r="H375" s="1"/>
  <c r="G376"/>
  <c r="G375" s="1"/>
  <c r="F376"/>
  <c r="F375" s="1"/>
  <c r="H373"/>
  <c r="H372" s="1"/>
  <c r="G373"/>
  <c r="G372" s="1"/>
  <c r="F373"/>
  <c r="F372" s="1"/>
  <c r="H367"/>
  <c r="H366" s="1"/>
  <c r="H365" s="1"/>
  <c r="G367"/>
  <c r="G366" s="1"/>
  <c r="G365" s="1"/>
  <c r="F367"/>
  <c r="F366" s="1"/>
  <c r="F365" s="1"/>
  <c r="H363"/>
  <c r="H362" s="1"/>
  <c r="H361" s="1"/>
  <c r="G363"/>
  <c r="G362" s="1"/>
  <c r="G361" s="1"/>
  <c r="F363"/>
  <c r="F362" s="1"/>
  <c r="F361" s="1"/>
  <c r="H356"/>
  <c r="H355" s="1"/>
  <c r="H354" s="1"/>
  <c r="H353" s="1"/>
  <c r="H352" s="1"/>
  <c r="H351" s="1"/>
  <c r="G356"/>
  <c r="G355" s="1"/>
  <c r="G354" s="1"/>
  <c r="G353" s="1"/>
  <c r="G352" s="1"/>
  <c r="G351" s="1"/>
  <c r="F356"/>
  <c r="F355" s="1"/>
  <c r="F354" s="1"/>
  <c r="F353" s="1"/>
  <c r="F352" s="1"/>
  <c r="F351" s="1"/>
  <c r="H349"/>
  <c r="H348" s="1"/>
  <c r="H347" s="1"/>
  <c r="G349"/>
  <c r="G348" s="1"/>
  <c r="G347" s="1"/>
  <c r="F349"/>
  <c r="F348" s="1"/>
  <c r="F347" s="1"/>
  <c r="H345"/>
  <c r="H344" s="1"/>
  <c r="H343" s="1"/>
  <c r="G345"/>
  <c r="G344" s="1"/>
  <c r="G343" s="1"/>
  <c r="F345"/>
  <c r="F344" s="1"/>
  <c r="F343" s="1"/>
  <c r="H341"/>
  <c r="H340" s="1"/>
  <c r="H339" s="1"/>
  <c r="G341"/>
  <c r="G340" s="1"/>
  <c r="G339" s="1"/>
  <c r="F341"/>
  <c r="F340" s="1"/>
  <c r="F339" s="1"/>
  <c r="H335"/>
  <c r="H334" s="1"/>
  <c r="G335"/>
  <c r="G334" s="1"/>
  <c r="F335"/>
  <c r="F334" s="1"/>
  <c r="H332"/>
  <c r="H331" s="1"/>
  <c r="G332"/>
  <c r="G331" s="1"/>
  <c r="F332"/>
  <c r="F331" s="1"/>
  <c r="H329"/>
  <c r="H328" s="1"/>
  <c r="G329"/>
  <c r="G328" s="1"/>
  <c r="F329"/>
  <c r="F328" s="1"/>
  <c r="H268"/>
  <c r="H267" s="1"/>
  <c r="G268"/>
  <c r="G267" s="1"/>
  <c r="F268"/>
  <c r="F267" s="1"/>
  <c r="H265"/>
  <c r="H264" s="1"/>
  <c r="G265"/>
  <c r="G264" s="1"/>
  <c r="F265"/>
  <c r="F264" s="1"/>
  <c r="H256"/>
  <c r="H255" s="1"/>
  <c r="G256"/>
  <c r="G255" s="1"/>
  <c r="F256"/>
  <c r="F255" s="1"/>
  <c r="H250"/>
  <c r="H249" s="1"/>
  <c r="G250"/>
  <c r="G249" s="1"/>
  <c r="F250"/>
  <c r="F249" s="1"/>
  <c r="H245"/>
  <c r="H244" s="1"/>
  <c r="G245"/>
  <c r="G244" s="1"/>
  <c r="F245"/>
  <c r="F244" s="1"/>
  <c r="H242"/>
  <c r="H241" s="1"/>
  <c r="G242"/>
  <c r="G241" s="1"/>
  <c r="F242"/>
  <c r="F241" s="1"/>
  <c r="H237"/>
  <c r="H236" s="1"/>
  <c r="H226" s="1"/>
  <c r="H221" s="1"/>
  <c r="G237"/>
  <c r="G236" s="1"/>
  <c r="G226" s="1"/>
  <c r="G221" s="1"/>
  <c r="F237"/>
  <c r="F236" s="1"/>
  <c r="F226" s="1"/>
  <c r="F221" s="1"/>
  <c r="H209"/>
  <c r="H208" s="1"/>
  <c r="H207" s="1"/>
  <c r="H206" s="1"/>
  <c r="H205" s="1"/>
  <c r="H204" s="1"/>
  <c r="G209"/>
  <c r="G208" s="1"/>
  <c r="G207" s="1"/>
  <c r="G206" s="1"/>
  <c r="G205" s="1"/>
  <c r="G204" s="1"/>
  <c r="F209"/>
  <c r="F208" s="1"/>
  <c r="F207" s="1"/>
  <c r="F206" s="1"/>
  <c r="F205" s="1"/>
  <c r="F204" s="1"/>
  <c r="H202"/>
  <c r="H201" s="1"/>
  <c r="G202"/>
  <c r="G201" s="1"/>
  <c r="F202"/>
  <c r="F201" s="1"/>
  <c r="H199"/>
  <c r="H198" s="1"/>
  <c r="G199"/>
  <c r="G198" s="1"/>
  <c r="F199"/>
  <c r="F198" s="1"/>
  <c r="H196"/>
  <c r="H195" s="1"/>
  <c r="G196"/>
  <c r="G195" s="1"/>
  <c r="F196"/>
  <c r="F195" s="1"/>
  <c r="H188"/>
  <c r="H187" s="1"/>
  <c r="H186" s="1"/>
  <c r="G188"/>
  <c r="G187" s="1"/>
  <c r="G186" s="1"/>
  <c r="F188"/>
  <c r="F187" s="1"/>
  <c r="F186" s="1"/>
  <c r="H183"/>
  <c r="H182" s="1"/>
  <c r="G183"/>
  <c r="G182" s="1"/>
  <c r="F183"/>
  <c r="F182" s="1"/>
  <c r="H180"/>
  <c r="H179" s="1"/>
  <c r="G180"/>
  <c r="G179" s="1"/>
  <c r="F180"/>
  <c r="F179" s="1"/>
  <c r="H177"/>
  <c r="H176" s="1"/>
  <c r="G177"/>
  <c r="G176" s="1"/>
  <c r="F177"/>
  <c r="F176" s="1"/>
  <c r="H170"/>
  <c r="H169" s="1"/>
  <c r="G170"/>
  <c r="G169" s="1"/>
  <c r="F170"/>
  <c r="F169" s="1"/>
  <c r="H167"/>
  <c r="H166" s="1"/>
  <c r="G167"/>
  <c r="G166" s="1"/>
  <c r="F167"/>
  <c r="F166" s="1"/>
  <c r="H164"/>
  <c r="H163" s="1"/>
  <c r="H159" s="1"/>
  <c r="G164"/>
  <c r="G163" s="1"/>
  <c r="F164"/>
  <c r="F163" s="1"/>
  <c r="H155"/>
  <c r="G155"/>
  <c r="F155"/>
  <c r="H147"/>
  <c r="H146" s="1"/>
  <c r="H145" s="1"/>
  <c r="H144" s="1"/>
  <c r="G147"/>
  <c r="G146" s="1"/>
  <c r="G145" s="1"/>
  <c r="G144" s="1"/>
  <c r="F147"/>
  <c r="F146" s="1"/>
  <c r="F145" s="1"/>
  <c r="F144" s="1"/>
  <c r="H134"/>
  <c r="H133" s="1"/>
  <c r="H132" s="1"/>
  <c r="H131" s="1"/>
  <c r="G134"/>
  <c r="G133" s="1"/>
  <c r="G132" s="1"/>
  <c r="G131" s="1"/>
  <c r="F134"/>
  <c r="F133" s="1"/>
  <c r="F132" s="1"/>
  <c r="F131" s="1"/>
  <c r="H127"/>
  <c r="H126" s="1"/>
  <c r="H125" s="1"/>
  <c r="H124" s="1"/>
  <c r="H123" s="1"/>
  <c r="H122" s="1"/>
  <c r="G127"/>
  <c r="G126" s="1"/>
  <c r="G125" s="1"/>
  <c r="G124" s="1"/>
  <c r="G123" s="1"/>
  <c r="G122" s="1"/>
  <c r="F127"/>
  <c r="F126" s="1"/>
  <c r="F125" s="1"/>
  <c r="F124" s="1"/>
  <c r="F123" s="1"/>
  <c r="F122" s="1"/>
  <c r="H119"/>
  <c r="G119"/>
  <c r="F119"/>
  <c r="H117"/>
  <c r="G117"/>
  <c r="F117"/>
  <c r="H115"/>
  <c r="G115"/>
  <c r="F115"/>
  <c r="H112"/>
  <c r="H111" s="1"/>
  <c r="H110" s="1"/>
  <c r="G112"/>
  <c r="G111" s="1"/>
  <c r="G110" s="1"/>
  <c r="F112"/>
  <c r="F111" s="1"/>
  <c r="F110" s="1"/>
  <c r="H106"/>
  <c r="H105" s="1"/>
  <c r="H104" s="1"/>
  <c r="H103" s="1"/>
  <c r="G106"/>
  <c r="G105" s="1"/>
  <c r="G104" s="1"/>
  <c r="G103" s="1"/>
  <c r="F106"/>
  <c r="F105" s="1"/>
  <c r="F104" s="1"/>
  <c r="F103" s="1"/>
  <c r="H101"/>
  <c r="H100" s="1"/>
  <c r="H99" s="1"/>
  <c r="G101"/>
  <c r="G100" s="1"/>
  <c r="G99" s="1"/>
  <c r="F101"/>
  <c r="F100" s="1"/>
  <c r="F99" s="1"/>
  <c r="H97"/>
  <c r="H96" s="1"/>
  <c r="G97"/>
  <c r="G96" s="1"/>
  <c r="F97"/>
  <c r="F96" s="1"/>
  <c r="H94"/>
  <c r="H93" s="1"/>
  <c r="G94"/>
  <c r="G93" s="1"/>
  <c r="F94"/>
  <c r="F93" s="1"/>
  <c r="H88"/>
  <c r="H87" s="1"/>
  <c r="H86" s="1"/>
  <c r="G88"/>
  <c r="G87" s="1"/>
  <c r="G86" s="1"/>
  <c r="F88"/>
  <c r="F87" s="1"/>
  <c r="F86" s="1"/>
  <c r="H84"/>
  <c r="H83" s="1"/>
  <c r="H82" s="1"/>
  <c r="G84"/>
  <c r="G83" s="1"/>
  <c r="G82" s="1"/>
  <c r="F84"/>
  <c r="F83" s="1"/>
  <c r="F82" s="1"/>
  <c r="H80"/>
  <c r="H79" s="1"/>
  <c r="H78" s="1"/>
  <c r="G80"/>
  <c r="G79" s="1"/>
  <c r="G78" s="1"/>
  <c r="F80"/>
  <c r="F79" s="1"/>
  <c r="F78" s="1"/>
  <c r="H71"/>
  <c r="H70" s="1"/>
  <c r="H69" s="1"/>
  <c r="H68" s="1"/>
  <c r="G71"/>
  <c r="G70" s="1"/>
  <c r="G69" s="1"/>
  <c r="G68" s="1"/>
  <c r="F71"/>
  <c r="F70" s="1"/>
  <c r="F69" s="1"/>
  <c r="F68" s="1"/>
  <c r="H65"/>
  <c r="H64" s="1"/>
  <c r="G65"/>
  <c r="G64" s="1"/>
  <c r="F65"/>
  <c r="F64" s="1"/>
  <c r="H62"/>
  <c r="H61" s="1"/>
  <c r="G62"/>
  <c r="G61" s="1"/>
  <c r="F62"/>
  <c r="F61" s="1"/>
  <c r="H58"/>
  <c r="H57" s="1"/>
  <c r="G58"/>
  <c r="G57" s="1"/>
  <c r="F58"/>
  <c r="F57" s="1"/>
  <c r="H55"/>
  <c r="G55"/>
  <c r="F55"/>
  <c r="H53"/>
  <c r="G53"/>
  <c r="F53"/>
  <c r="H46"/>
  <c r="H45" s="1"/>
  <c r="H44" s="1"/>
  <c r="H43" s="1"/>
  <c r="H42" s="1"/>
  <c r="H41" s="1"/>
  <c r="G46"/>
  <c r="G45" s="1"/>
  <c r="G44" s="1"/>
  <c r="G43" s="1"/>
  <c r="G42" s="1"/>
  <c r="G41" s="1"/>
  <c r="F46"/>
  <c r="F45" s="1"/>
  <c r="F44" s="1"/>
  <c r="F43" s="1"/>
  <c r="F42" s="1"/>
  <c r="F41" s="1"/>
  <c r="H33"/>
  <c r="H32" s="1"/>
  <c r="H31" s="1"/>
  <c r="H30" s="1"/>
  <c r="H29" s="1"/>
  <c r="G33"/>
  <c r="G32" s="1"/>
  <c r="G31" s="1"/>
  <c r="G30" s="1"/>
  <c r="G29" s="1"/>
  <c r="F33"/>
  <c r="F32" s="1"/>
  <c r="F31" s="1"/>
  <c r="F30" s="1"/>
  <c r="F29" s="1"/>
  <c r="H27"/>
  <c r="G27"/>
  <c r="F27"/>
  <c r="H25"/>
  <c r="G25"/>
  <c r="F25"/>
  <c r="H22"/>
  <c r="H21" s="1"/>
  <c r="G22"/>
  <c r="G21" s="1"/>
  <c r="F22"/>
  <c r="F21" s="1"/>
  <c r="H15"/>
  <c r="G15"/>
  <c r="F15"/>
  <c r="E19" i="193"/>
  <c r="E18" s="1"/>
  <c r="E17" s="1"/>
  <c r="D19"/>
  <c r="D18" s="1"/>
  <c r="D17" s="1"/>
  <c r="C19"/>
  <c r="C18" s="1"/>
  <c r="C17" s="1"/>
  <c r="E15"/>
  <c r="E14" s="1"/>
  <c r="E13" s="1"/>
  <c r="D15"/>
  <c r="D14" s="1"/>
  <c r="D13" s="1"/>
  <c r="C15"/>
  <c r="C14" s="1"/>
  <c r="C13" s="1"/>
  <c r="F194" i="154" l="1"/>
  <c r="F185" s="1"/>
  <c r="G159"/>
  <c r="H185"/>
  <c r="F159"/>
  <c r="F172"/>
  <c r="H194"/>
  <c r="G194"/>
  <c r="G185" s="1"/>
  <c r="H172"/>
  <c r="G172"/>
  <c r="E17" i="143"/>
  <c r="D17"/>
  <c r="C17"/>
  <c r="E13"/>
  <c r="D13"/>
  <c r="C13"/>
  <c r="D395" i="147"/>
  <c r="D394" s="1"/>
  <c r="F240" i="154"/>
  <c r="F239" s="1"/>
  <c r="H240"/>
  <c r="H239" s="1"/>
  <c r="G240"/>
  <c r="G239" s="1"/>
  <c r="G630" i="155"/>
  <c r="G629" s="1"/>
  <c r="G628" s="1"/>
  <c r="G619" s="1"/>
  <c r="G618" s="1"/>
  <c r="F420" i="147"/>
  <c r="F419" s="1"/>
  <c r="F416" s="1"/>
  <c r="F415" s="1"/>
  <c r="G185" i="155"/>
  <c r="F414" i="147"/>
  <c r="F408"/>
  <c r="F407" s="1"/>
  <c r="E420"/>
  <c r="E419" s="1"/>
  <c r="F185" i="155"/>
  <c r="E414" i="147"/>
  <c r="E630" i="155"/>
  <c r="E629" s="1"/>
  <c r="E628" s="1"/>
  <c r="E619" s="1"/>
  <c r="E618" s="1"/>
  <c r="D420" i="147"/>
  <c r="D419" s="1"/>
  <c r="D416" s="1"/>
  <c r="D415" s="1"/>
  <c r="E408"/>
  <c r="E407" s="1"/>
  <c r="E185" i="155"/>
  <c r="D414" i="147"/>
  <c r="D413" s="1"/>
  <c r="D410" s="1"/>
  <c r="D409" s="1"/>
  <c r="D408"/>
  <c r="D407" s="1"/>
  <c r="D404" s="1"/>
  <c r="D403" s="1"/>
  <c r="E395"/>
  <c r="E394" s="1"/>
  <c r="G154" i="154"/>
  <c r="G153" s="1"/>
  <c r="F154"/>
  <c r="F153" s="1"/>
  <c r="F314" i="147"/>
  <c r="F313" s="1"/>
  <c r="E314"/>
  <c r="E313" s="1"/>
  <c r="H154" i="154"/>
  <c r="H153" s="1"/>
  <c r="F770"/>
  <c r="F769" s="1"/>
  <c r="H770"/>
  <c r="H769" s="1"/>
  <c r="G770"/>
  <c r="G769" s="1"/>
  <c r="G542"/>
  <c r="G541" s="1"/>
  <c r="G540" s="1"/>
  <c r="G539" s="1"/>
  <c r="G538" s="1"/>
  <c r="E32" i="155"/>
  <c r="H542" i="154"/>
  <c r="H541" s="1"/>
  <c r="H540" s="1"/>
  <c r="H539" s="1"/>
  <c r="H538" s="1"/>
  <c r="F542"/>
  <c r="F541" s="1"/>
  <c r="F540" s="1"/>
  <c r="F539" s="1"/>
  <c r="F538" s="1"/>
  <c r="F32" i="155"/>
  <c r="F395" i="147"/>
  <c r="F394" s="1"/>
  <c r="H484" i="154"/>
  <c r="H476" s="1"/>
  <c r="H467" s="1"/>
  <c r="G484"/>
  <c r="G476" s="1"/>
  <c r="G467" s="1"/>
  <c r="F484"/>
  <c r="F476" s="1"/>
  <c r="F421"/>
  <c r="F420" s="1"/>
  <c r="H421"/>
  <c r="H420" s="1"/>
  <c r="G421"/>
  <c r="G420" s="1"/>
  <c r="F371"/>
  <c r="H327"/>
  <c r="F327"/>
  <c r="G327"/>
  <c r="H371"/>
  <c r="H370" s="1"/>
  <c r="H369" s="1"/>
  <c r="G371"/>
  <c r="G370" s="1"/>
  <c r="G369" s="1"/>
  <c r="G510" i="155"/>
  <c r="G509" s="1"/>
  <c r="G508" s="1"/>
  <c r="G507" s="1"/>
  <c r="G506" s="1"/>
  <c r="F24" i="154"/>
  <c r="F20" s="1"/>
  <c r="F19" s="1"/>
  <c r="F18" s="1"/>
  <c r="F17" s="1"/>
  <c r="G73"/>
  <c r="F73"/>
  <c r="F67" s="1"/>
  <c r="H73"/>
  <c r="H67" s="1"/>
  <c r="H24"/>
  <c r="H20" s="1"/>
  <c r="H19" s="1"/>
  <c r="H18" s="1"/>
  <c r="H17" s="1"/>
  <c r="G24"/>
  <c r="G20" s="1"/>
  <c r="G19" s="1"/>
  <c r="G18" s="1"/>
  <c r="G17" s="1"/>
  <c r="H14"/>
  <c r="H13" s="1"/>
  <c r="H12" s="1"/>
  <c r="H11" s="1"/>
  <c r="G14"/>
  <c r="G13" s="1"/>
  <c r="G12" s="1"/>
  <c r="G11" s="1"/>
  <c r="F14"/>
  <c r="F13" s="1"/>
  <c r="F12" s="1"/>
  <c r="F11" s="1"/>
  <c r="G508"/>
  <c r="F508"/>
  <c r="H508"/>
  <c r="C12" i="193"/>
  <c r="C21" s="1"/>
  <c r="G381" i="155"/>
  <c r="G380" s="1"/>
  <c r="G379" s="1"/>
  <c r="E12" i="193"/>
  <c r="E21" s="1"/>
  <c r="D12"/>
  <c r="D21" s="1"/>
  <c r="F213" i="154"/>
  <c r="F212" s="1"/>
  <c r="H213"/>
  <c r="H212" s="1"/>
  <c r="G213"/>
  <c r="G212" s="1"/>
  <c r="H734"/>
  <c r="H733" s="1"/>
  <c r="G616"/>
  <c r="G615" s="1"/>
  <c r="G614" s="1"/>
  <c r="G613" s="1"/>
  <c r="G652"/>
  <c r="G651" s="1"/>
  <c r="F630"/>
  <c r="F629" s="1"/>
  <c r="F628" s="1"/>
  <c r="F627" s="1"/>
  <c r="F626" s="1"/>
  <c r="F625" s="1"/>
  <c r="F624" s="1"/>
  <c r="H584"/>
  <c r="H583" s="1"/>
  <c r="H582" s="1"/>
  <c r="F263"/>
  <c r="F262" s="1"/>
  <c r="F52"/>
  <c r="F51" s="1"/>
  <c r="F561"/>
  <c r="F560" s="1"/>
  <c r="F559" s="1"/>
  <c r="F558" s="1"/>
  <c r="F557" s="1"/>
  <c r="F556" s="1"/>
  <c r="H439"/>
  <c r="H438" s="1"/>
  <c r="H437" s="1"/>
  <c r="H436" s="1"/>
  <c r="H435" s="1"/>
  <c r="F452"/>
  <c r="F451" s="1"/>
  <c r="F446" s="1"/>
  <c r="F445" s="1"/>
  <c r="F444" s="1"/>
  <c r="G584"/>
  <c r="G583" s="1"/>
  <c r="G582" s="1"/>
  <c r="H652"/>
  <c r="H651" s="1"/>
  <c r="H821"/>
  <c r="H820" s="1"/>
  <c r="H819" s="1"/>
  <c r="H818" s="1"/>
  <c r="F734"/>
  <c r="F733" s="1"/>
  <c r="F616"/>
  <c r="F615" s="1"/>
  <c r="F614" s="1"/>
  <c r="F613" s="1"/>
  <c r="F703"/>
  <c r="F702" s="1"/>
  <c r="F701" s="1"/>
  <c r="G92"/>
  <c r="G91" s="1"/>
  <c r="G90" s="1"/>
  <c r="F439"/>
  <c r="E637" i="155" s="1"/>
  <c r="H616" i="154"/>
  <c r="H615" s="1"/>
  <c r="H614" s="1"/>
  <c r="H613" s="1"/>
  <c r="D489" i="147"/>
  <c r="D488" s="1"/>
  <c r="E47" i="155"/>
  <c r="E46" s="1"/>
  <c r="E45" s="1"/>
  <c r="E44" s="1"/>
  <c r="E43" s="1"/>
  <c r="E529"/>
  <c r="E528" s="1"/>
  <c r="E114"/>
  <c r="E113" s="1"/>
  <c r="E112" s="1"/>
  <c r="F404"/>
  <c r="F403" s="1"/>
  <c r="F402" s="1"/>
  <c r="E525"/>
  <c r="E524" s="1"/>
  <c r="E523" s="1"/>
  <c r="E522" s="1"/>
  <c r="E521" s="1"/>
  <c r="E520" s="1"/>
  <c r="G734" i="154"/>
  <c r="G733" s="1"/>
  <c r="F584"/>
  <c r="F583" s="1"/>
  <c r="F582" s="1"/>
  <c r="F581" s="1"/>
  <c r="F580" s="1"/>
  <c r="G630"/>
  <c r="G629" s="1"/>
  <c r="G628" s="1"/>
  <c r="G627" s="1"/>
  <c r="G626" s="1"/>
  <c r="G625" s="1"/>
  <c r="G624" s="1"/>
  <c r="G821"/>
  <c r="G820" s="1"/>
  <c r="G819" s="1"/>
  <c r="G818" s="1"/>
  <c r="H391"/>
  <c r="H390" s="1"/>
  <c r="F525"/>
  <c r="F524" s="1"/>
  <c r="H784"/>
  <c r="H783" s="1"/>
  <c r="G360"/>
  <c r="G359" s="1"/>
  <c r="G561"/>
  <c r="G560" s="1"/>
  <c r="G559" s="1"/>
  <c r="G558" s="1"/>
  <c r="G557" s="1"/>
  <c r="G556" s="1"/>
  <c r="F171" i="147"/>
  <c r="F170" s="1"/>
  <c r="F160" i="155"/>
  <c r="E168"/>
  <c r="E167" s="1"/>
  <c r="E166" s="1"/>
  <c r="E165" s="1"/>
  <c r="E164" s="1"/>
  <c r="E163" s="1"/>
  <c r="E14"/>
  <c r="E13" s="1"/>
  <c r="E12" s="1"/>
  <c r="E11" s="1"/>
  <c r="E10" s="1"/>
  <c r="E21"/>
  <c r="E23"/>
  <c r="F168"/>
  <c r="F167" s="1"/>
  <c r="F166" s="1"/>
  <c r="F165" s="1"/>
  <c r="F164" s="1"/>
  <c r="F163" s="1"/>
  <c r="E495"/>
  <c r="E494" s="1"/>
  <c r="E702"/>
  <c r="F674"/>
  <c r="F673" s="1"/>
  <c r="F672" s="1"/>
  <c r="F685"/>
  <c r="F684" s="1"/>
  <c r="F683" s="1"/>
  <c r="E208"/>
  <c r="E207" s="1"/>
  <c r="E211"/>
  <c r="E210" s="1"/>
  <c r="E218"/>
  <c r="E217" s="1"/>
  <c r="E263"/>
  <c r="E262" s="1"/>
  <c r="E261" s="1"/>
  <c r="E260" s="1"/>
  <c r="E259" s="1"/>
  <c r="E258" s="1"/>
  <c r="E545"/>
  <c r="E544" s="1"/>
  <c r="F640"/>
  <c r="E647"/>
  <c r="E646" s="1"/>
  <c r="E651"/>
  <c r="F765"/>
  <c r="F764" s="1"/>
  <c r="D24" i="147"/>
  <c r="D23" s="1"/>
  <c r="F784" i="154"/>
  <c r="F783" s="1"/>
  <c r="G114"/>
  <c r="G109" s="1"/>
  <c r="G108" s="1"/>
  <c r="H561"/>
  <c r="H560" s="1"/>
  <c r="H559" s="1"/>
  <c r="H558" s="1"/>
  <c r="H557" s="1"/>
  <c r="H556" s="1"/>
  <c r="H630"/>
  <c r="H629" s="1"/>
  <c r="H628" s="1"/>
  <c r="H627" s="1"/>
  <c r="H626" s="1"/>
  <c r="H625" s="1"/>
  <c r="H624" s="1"/>
  <c r="F196" i="155"/>
  <c r="D171" i="147"/>
  <c r="D170" s="1"/>
  <c r="E695" i="155"/>
  <c r="H114" i="154"/>
  <c r="H109" s="1"/>
  <c r="H108" s="1"/>
  <c r="H360"/>
  <c r="H359" s="1"/>
  <c r="G452"/>
  <c r="G451" s="1"/>
  <c r="G446" s="1"/>
  <c r="G445" s="1"/>
  <c r="G444" s="1"/>
  <c r="H670"/>
  <c r="H669" s="1"/>
  <c r="G831"/>
  <c r="G830" s="1"/>
  <c r="G829" s="1"/>
  <c r="G828" s="1"/>
  <c r="G827" s="1"/>
  <c r="G826" s="1"/>
  <c r="G47" i="155"/>
  <c r="G46" s="1"/>
  <c r="G196"/>
  <c r="F205"/>
  <c r="F204" s="1"/>
  <c r="F221"/>
  <c r="F220" s="1"/>
  <c r="G224"/>
  <c r="G223" s="1"/>
  <c r="F229"/>
  <c r="F228" s="1"/>
  <c r="F227" s="1"/>
  <c r="F85" i="147"/>
  <c r="F84" s="1"/>
  <c r="F83" s="1"/>
  <c r="F82" s="1"/>
  <c r="G440" i="155"/>
  <c r="G439" s="1"/>
  <c r="G438" s="1"/>
  <c r="F594"/>
  <c r="F593" s="1"/>
  <c r="E134" i="147"/>
  <c r="E133" s="1"/>
  <c r="E132" s="1"/>
  <c r="G762" i="155"/>
  <c r="G761" s="1"/>
  <c r="H52" i="154"/>
  <c r="H51" s="1"/>
  <c r="F360"/>
  <c r="F359" s="1"/>
  <c r="H694"/>
  <c r="F412" i="155"/>
  <c r="E30" i="147" s="1"/>
  <c r="E29" s="1"/>
  <c r="E28" s="1"/>
  <c r="E27" s="1"/>
  <c r="G703" i="154"/>
  <c r="G702" s="1"/>
  <c r="G701" s="1"/>
  <c r="F746"/>
  <c r="F745" s="1"/>
  <c r="G809"/>
  <c r="H831"/>
  <c r="H830" s="1"/>
  <c r="H829" s="1"/>
  <c r="H828" s="1"/>
  <c r="H827" s="1"/>
  <c r="H826" s="1"/>
  <c r="D435" i="147"/>
  <c r="D434" s="1"/>
  <c r="D433" s="1"/>
  <c r="E250" i="155"/>
  <c r="E249" s="1"/>
  <c r="E248" s="1"/>
  <c r="E247" s="1"/>
  <c r="G303"/>
  <c r="G302" s="1"/>
  <c r="G308"/>
  <c r="G307" s="1"/>
  <c r="F53" i="147"/>
  <c r="F52" s="1"/>
  <c r="F51" s="1"/>
  <c r="F50" s="1"/>
  <c r="G418" i="155"/>
  <c r="G417" s="1"/>
  <c r="G416" s="1"/>
  <c r="E125" i="147"/>
  <c r="E124" s="1"/>
  <c r="E123" s="1"/>
  <c r="E122" s="1"/>
  <c r="F536" i="155"/>
  <c r="F535" s="1"/>
  <c r="F534" s="1"/>
  <c r="F529" s="1"/>
  <c r="F528" s="1"/>
  <c r="H263" i="154"/>
  <c r="H262" s="1"/>
  <c r="G694"/>
  <c r="H746"/>
  <c r="H745" s="1"/>
  <c r="G784"/>
  <c r="G783" s="1"/>
  <c r="G801"/>
  <c r="G800" s="1"/>
  <c r="G799" s="1"/>
  <c r="H801"/>
  <c r="H800" s="1"/>
  <c r="H799" s="1"/>
  <c r="G740" i="155"/>
  <c r="G739" s="1"/>
  <c r="F338" i="154"/>
  <c r="F337" s="1"/>
  <c r="H130"/>
  <c r="H129" s="1"/>
  <c r="H121" s="1"/>
  <c r="E645" i="155"/>
  <c r="H809" i="154"/>
  <c r="D447" i="147"/>
  <c r="D446" s="1"/>
  <c r="D445" s="1"/>
  <c r="E132" i="155"/>
  <c r="E131" s="1"/>
  <c r="E14" i="147"/>
  <c r="E13" s="1"/>
  <c r="E12" s="1"/>
  <c r="F355" i="155"/>
  <c r="F354" s="1"/>
  <c r="E152" i="147"/>
  <c r="E151" s="1"/>
  <c r="E150" s="1"/>
  <c r="F612" i="155"/>
  <c r="F611" s="1"/>
  <c r="F165" i="147"/>
  <c r="F164" s="1"/>
  <c r="F163" s="1"/>
  <c r="F162" s="1"/>
  <c r="G689" i="155"/>
  <c r="G688" s="1"/>
  <c r="G687" s="1"/>
  <c r="F176" i="147"/>
  <c r="F175" s="1"/>
  <c r="G700" i="155"/>
  <c r="E249" i="147"/>
  <c r="E248" s="1"/>
  <c r="E247" s="1"/>
  <c r="E243" s="1"/>
  <c r="E242" s="1"/>
  <c r="F730" i="155"/>
  <c r="F729" s="1"/>
  <c r="F725" s="1"/>
  <c r="F724" s="1"/>
  <c r="F130" i="154"/>
  <c r="F129" s="1"/>
  <c r="F121" s="1"/>
  <c r="G263"/>
  <c r="G262" s="1"/>
  <c r="F652"/>
  <c r="F651" s="1"/>
  <c r="G670"/>
  <c r="G669" s="1"/>
  <c r="F809"/>
  <c r="D429" i="147"/>
  <c r="D428" s="1"/>
  <c r="D427" s="1"/>
  <c r="E127" i="155"/>
  <c r="E126" s="1"/>
  <c r="F224"/>
  <c r="F223" s="1"/>
  <c r="E344" i="147"/>
  <c r="E343" s="1"/>
  <c r="E342" s="1"/>
  <c r="E102"/>
  <c r="E101" s="1"/>
  <c r="E100" s="1"/>
  <c r="F504" i="155"/>
  <c r="F503" s="1"/>
  <c r="F137" i="147"/>
  <c r="F136" s="1"/>
  <c r="F135" s="1"/>
  <c r="G597" i="155"/>
  <c r="G596" s="1"/>
  <c r="F161" i="147"/>
  <c r="F160" s="1"/>
  <c r="F159" s="1"/>
  <c r="F158" s="1"/>
  <c r="G685" i="155"/>
  <c r="G684" s="1"/>
  <c r="G683" s="1"/>
  <c r="F114" i="154"/>
  <c r="F109" s="1"/>
  <c r="F108" s="1"/>
  <c r="G130"/>
  <c r="G129" s="1"/>
  <c r="G121" s="1"/>
  <c r="F670"/>
  <c r="F669" s="1"/>
  <c r="G412" i="155"/>
  <c r="G411" s="1"/>
  <c r="G410" s="1"/>
  <c r="G409" s="1"/>
  <c r="H703" i="154"/>
  <c r="H702" s="1"/>
  <c r="H701" s="1"/>
  <c r="G746"/>
  <c r="G745" s="1"/>
  <c r="D426" i="147"/>
  <c r="D425" s="1"/>
  <c r="D424" s="1"/>
  <c r="E124" i="155"/>
  <c r="E123" s="1"/>
  <c r="F341" i="147"/>
  <c r="F340" s="1"/>
  <c r="F339" s="1"/>
  <c r="G221" i="155"/>
  <c r="G220" s="1"/>
  <c r="G52" i="154"/>
  <c r="G51" s="1"/>
  <c r="F60"/>
  <c r="G60"/>
  <c r="H452"/>
  <c r="H451" s="1"/>
  <c r="H446" s="1"/>
  <c r="H445" s="1"/>
  <c r="H444" s="1"/>
  <c r="D450" i="147"/>
  <c r="D449" s="1"/>
  <c r="D448" s="1"/>
  <c r="E135" i="155"/>
  <c r="E134" s="1"/>
  <c r="E24" i="147"/>
  <c r="E23" s="1"/>
  <c r="F660" i="155"/>
  <c r="F26" i="147"/>
  <c r="F25" s="1"/>
  <c r="G662" i="155"/>
  <c r="E759"/>
  <c r="E758" s="1"/>
  <c r="D205" i="147"/>
  <c r="D204" s="1"/>
  <c r="D203" s="1"/>
  <c r="F694" i="154"/>
  <c r="F693" s="1"/>
  <c r="F228" i="147"/>
  <c r="F226" s="1"/>
  <c r="F225" s="1"/>
  <c r="G70" i="155"/>
  <c r="G69" s="1"/>
  <c r="G68" s="1"/>
  <c r="G67" s="1"/>
  <c r="G66" s="1"/>
  <c r="G65" s="1"/>
  <c r="E193" i="147"/>
  <c r="E192" s="1"/>
  <c r="F85" i="155"/>
  <c r="F513" i="147"/>
  <c r="F512" s="1"/>
  <c r="G158" i="155"/>
  <c r="D315" i="147"/>
  <c r="E196" i="155"/>
  <c r="F14" i="147"/>
  <c r="F13" s="1"/>
  <c r="F12" s="1"/>
  <c r="G355" i="155"/>
  <c r="G354" s="1"/>
  <c r="G353" s="1"/>
  <c r="G352" s="1"/>
  <c r="D113" i="147"/>
  <c r="D112" s="1"/>
  <c r="D111" s="1"/>
  <c r="E456" i="155"/>
  <c r="E455" s="1"/>
  <c r="F99" i="147"/>
  <c r="F98" s="1"/>
  <c r="F97" s="1"/>
  <c r="G501" i="155"/>
  <c r="G500" s="1"/>
  <c r="F134" i="147"/>
  <c r="F133" s="1"/>
  <c r="F132" s="1"/>
  <c r="G594" i="155"/>
  <c r="G593" s="1"/>
  <c r="H92" i="154"/>
  <c r="H91" s="1"/>
  <c r="H90" s="1"/>
  <c r="F370"/>
  <c r="F369" s="1"/>
  <c r="G406"/>
  <c r="G405" s="1"/>
  <c r="H525"/>
  <c r="H524" s="1"/>
  <c r="F511" i="147"/>
  <c r="F510" s="1"/>
  <c r="G156" i="155"/>
  <c r="F357" i="147"/>
  <c r="F356" s="1"/>
  <c r="F355" s="1"/>
  <c r="G237" i="155"/>
  <c r="G236" s="1"/>
  <c r="D110" i="147"/>
  <c r="D109" s="1"/>
  <c r="D108" s="1"/>
  <c r="E453" i="155"/>
  <c r="E452" s="1"/>
  <c r="F146" i="147"/>
  <c r="F145" s="1"/>
  <c r="F144" s="1"/>
  <c r="G606" i="155"/>
  <c r="G605" s="1"/>
  <c r="F198" i="147"/>
  <c r="F197" s="1"/>
  <c r="G653" i="155"/>
  <c r="E169" i="147"/>
  <c r="E168" s="1"/>
  <c r="F693" i="155"/>
  <c r="F173" i="147"/>
  <c r="F172" s="1"/>
  <c r="G697" i="155"/>
  <c r="H406" i="154"/>
  <c r="H405" s="1"/>
  <c r="G439"/>
  <c r="G438" s="1"/>
  <c r="G437" s="1"/>
  <c r="G436" s="1"/>
  <c r="G435" s="1"/>
  <c r="F801"/>
  <c r="F800" s="1"/>
  <c r="F799" s="1"/>
  <c r="D515" i="147"/>
  <c r="D514" s="1"/>
  <c r="E160" i="155"/>
  <c r="G229"/>
  <c r="G228" s="1"/>
  <c r="G227" s="1"/>
  <c r="D360" i="147"/>
  <c r="D359" s="1"/>
  <c r="D358" s="1"/>
  <c r="E240" i="155"/>
  <c r="E239" s="1"/>
  <c r="E20" i="147"/>
  <c r="E19" s="1"/>
  <c r="E18" s="1"/>
  <c r="G638" i="155"/>
  <c r="F439" i="147"/>
  <c r="F438" s="1"/>
  <c r="F437" s="1"/>
  <c r="F436" s="1"/>
  <c r="G674" i="155"/>
  <c r="G673" s="1"/>
  <c r="G672" s="1"/>
  <c r="F740"/>
  <c r="F739" s="1"/>
  <c r="F211" i="147"/>
  <c r="F210" s="1"/>
  <c r="F209" s="1"/>
  <c r="G765" i="155"/>
  <c r="G764" s="1"/>
  <c r="E107" i="147"/>
  <c r="E106" s="1"/>
  <c r="E105" s="1"/>
  <c r="G525" i="154"/>
  <c r="G524" s="1"/>
  <c r="F821"/>
  <c r="F820" s="1"/>
  <c r="F819" s="1"/>
  <c r="F818" s="1"/>
  <c r="F831"/>
  <c r="F830" s="1"/>
  <c r="F829" s="1"/>
  <c r="F828" s="1"/>
  <c r="F827" s="1"/>
  <c r="F826" s="1"/>
  <c r="E191" i="147"/>
  <c r="E190" s="1"/>
  <c r="F83" i="155"/>
  <c r="E574"/>
  <c r="E573" s="1"/>
  <c r="E572" s="1"/>
  <c r="E571" s="1"/>
  <c r="H60" i="154"/>
  <c r="F92"/>
  <c r="F91" s="1"/>
  <c r="F90" s="1"/>
  <c r="G67"/>
  <c r="D26" i="147"/>
  <c r="D25" s="1"/>
  <c r="E662" i="155"/>
  <c r="E659" s="1"/>
  <c r="E658" s="1"/>
  <c r="E657" s="1"/>
  <c r="E656" s="1"/>
  <c r="F391" i="154"/>
  <c r="F390" s="1"/>
  <c r="D228" i="147"/>
  <c r="E70" i="155"/>
  <c r="E69" s="1"/>
  <c r="E68" s="1"/>
  <c r="E67" s="1"/>
  <c r="E66" s="1"/>
  <c r="E65" s="1"/>
  <c r="F500" i="147"/>
  <c r="F499" s="1"/>
  <c r="F498" s="1"/>
  <c r="G150" i="155"/>
  <c r="G149" s="1"/>
  <c r="G148" s="1"/>
  <c r="F169" i="147"/>
  <c r="F168" s="1"/>
  <c r="G693" i="155"/>
  <c r="D231" i="147"/>
  <c r="D230" s="1"/>
  <c r="D229" s="1"/>
  <c r="E95" i="155"/>
  <c r="E94" s="1"/>
  <c r="E196" i="147"/>
  <c r="E195" s="1"/>
  <c r="F651" i="155"/>
  <c r="E198" i="147"/>
  <c r="E197" s="1"/>
  <c r="F653" i="155"/>
  <c r="G338" i="154"/>
  <c r="G337" s="1"/>
  <c r="F406"/>
  <c r="F405" s="1"/>
  <c r="D227" i="147"/>
  <c r="E92" i="155"/>
  <c r="E91" s="1"/>
  <c r="G114"/>
  <c r="G113" s="1"/>
  <c r="G112" s="1"/>
  <c r="G118"/>
  <c r="G117" s="1"/>
  <c r="G116" s="1"/>
  <c r="F280" i="147"/>
  <c r="F279" s="1"/>
  <c r="F278" s="1"/>
  <c r="G300" i="155"/>
  <c r="G299" s="1"/>
  <c r="E141" i="147"/>
  <c r="E140" s="1"/>
  <c r="E139" s="1"/>
  <c r="E138" s="1"/>
  <c r="D156"/>
  <c r="D155" s="1"/>
  <c r="D154" s="1"/>
  <c r="D153" s="1"/>
  <c r="E616" i="155"/>
  <c r="E615" s="1"/>
  <c r="E614" s="1"/>
  <c r="H338" i="154"/>
  <c r="H337" s="1"/>
  <c r="E497" i="147"/>
  <c r="E496" s="1"/>
  <c r="E495" s="1"/>
  <c r="F30" i="155"/>
  <c r="F29" s="1"/>
  <c r="D344" i="147"/>
  <c r="D343" s="1"/>
  <c r="D342" s="1"/>
  <c r="E224" i="155"/>
  <c r="E223" s="1"/>
  <c r="E156" i="147"/>
  <c r="E155" s="1"/>
  <c r="E154" s="1"/>
  <c r="E153" s="1"/>
  <c r="F616" i="155"/>
  <c r="F615" s="1"/>
  <c r="F614" s="1"/>
  <c r="E171" i="147"/>
  <c r="E170" s="1"/>
  <c r="F695" i="155"/>
  <c r="E173" i="147"/>
  <c r="E172" s="1"/>
  <c r="F697" i="155"/>
  <c r="E178" i="147"/>
  <c r="E177" s="1"/>
  <c r="F702" i="155"/>
  <c r="D208" i="147"/>
  <c r="D207" s="1"/>
  <c r="D206" s="1"/>
  <c r="E762" i="155"/>
  <c r="E761" s="1"/>
  <c r="G21"/>
  <c r="F47"/>
  <c r="F46" s="1"/>
  <c r="E201" i="147"/>
  <c r="E200" s="1"/>
  <c r="E199" s="1"/>
  <c r="F88" i="155"/>
  <c r="F87" s="1"/>
  <c r="F406" i="147"/>
  <c r="F405" s="1"/>
  <c r="G110" i="155"/>
  <c r="G109" s="1"/>
  <c r="G108" s="1"/>
  <c r="E450" i="147"/>
  <c r="E449" s="1"/>
  <c r="E448" s="1"/>
  <c r="E444" s="1"/>
  <c r="E443" s="1"/>
  <c r="F135" i="155"/>
  <c r="F134" s="1"/>
  <c r="D325" i="147"/>
  <c r="D324" s="1"/>
  <c r="D323" s="1"/>
  <c r="D319" s="1"/>
  <c r="E205" i="155"/>
  <c r="E204" s="1"/>
  <c r="D363" i="147"/>
  <c r="D362" s="1"/>
  <c r="D361" s="1"/>
  <c r="E243" i="155"/>
  <c r="E242" s="1"/>
  <c r="D468" i="147"/>
  <c r="D467" s="1"/>
  <c r="D466" s="1"/>
  <c r="D465" s="1"/>
  <c r="D464" s="1"/>
  <c r="E255" i="155"/>
  <c r="E254" s="1"/>
  <c r="E253" s="1"/>
  <c r="E252" s="1"/>
  <c r="D288" i="147"/>
  <c r="D287" s="1"/>
  <c r="D286" s="1"/>
  <c r="E308" i="155"/>
  <c r="E307" s="1"/>
  <c r="E459" i="147"/>
  <c r="E458" s="1"/>
  <c r="E457" s="1"/>
  <c r="E456" s="1"/>
  <c r="E455" s="1"/>
  <c r="F525" i="155"/>
  <c r="F524" s="1"/>
  <c r="F523" s="1"/>
  <c r="F522" s="1"/>
  <c r="F521" s="1"/>
  <c r="F520" s="1"/>
  <c r="F125" i="147"/>
  <c r="F124" s="1"/>
  <c r="F123" s="1"/>
  <c r="F122" s="1"/>
  <c r="G536" i="155"/>
  <c r="G535" s="1"/>
  <c r="G534" s="1"/>
  <c r="G529" s="1"/>
  <c r="G528" s="1"/>
  <c r="F238" i="147"/>
  <c r="F237" s="1"/>
  <c r="F236" s="1"/>
  <c r="G545" i="155"/>
  <c r="G544" s="1"/>
  <c r="F149" i="147"/>
  <c r="F148" s="1"/>
  <c r="F147" s="1"/>
  <c r="G609" i="155"/>
  <c r="G608" s="1"/>
  <c r="G391" i="154"/>
  <c r="G390" s="1"/>
  <c r="F493" i="147"/>
  <c r="F492" s="1"/>
  <c r="F489" s="1"/>
  <c r="F488" s="1"/>
  <c r="G23" i="155"/>
  <c r="D201" i="147"/>
  <c r="D200" s="1"/>
  <c r="D199" s="1"/>
  <c r="E88" i="155"/>
  <c r="E87" s="1"/>
  <c r="D511" i="147"/>
  <c r="D510" s="1"/>
  <c r="E156" i="155"/>
  <c r="D513" i="147"/>
  <c r="D512" s="1"/>
  <c r="E158" i="155"/>
  <c r="F331" i="147"/>
  <c r="F330" s="1"/>
  <c r="F329" s="1"/>
  <c r="G211" i="155"/>
  <c r="G210" s="1"/>
  <c r="F435" i="147"/>
  <c r="F434" s="1"/>
  <c r="F433" s="1"/>
  <c r="G250" i="155"/>
  <c r="G249" s="1"/>
  <c r="G248" s="1"/>
  <c r="G247" s="1"/>
  <c r="D307" i="147"/>
  <c r="D306" s="1"/>
  <c r="D305" s="1"/>
  <c r="E323" i="155"/>
  <c r="E322" s="1"/>
  <c r="E310" i="147"/>
  <c r="E309" s="1"/>
  <c r="E308" s="1"/>
  <c r="F326" i="155"/>
  <c r="F325" s="1"/>
  <c r="D17" i="147"/>
  <c r="D16" s="1"/>
  <c r="D15" s="1"/>
  <c r="E404" i="155"/>
  <c r="E403" s="1"/>
  <c r="E402" s="1"/>
  <c r="D34" i="147"/>
  <c r="D33" s="1"/>
  <c r="E555" i="155"/>
  <c r="E36" i="147"/>
  <c r="E35" s="1"/>
  <c r="F557" i="155"/>
  <c r="E149" i="147"/>
  <c r="E148" s="1"/>
  <c r="E147" s="1"/>
  <c r="F609" i="155"/>
  <c r="F608" s="1"/>
  <c r="E505" i="147"/>
  <c r="E504" s="1"/>
  <c r="E139" i="155"/>
  <c r="E138" s="1"/>
  <c r="E137" s="1"/>
  <c r="E144"/>
  <c r="E143" s="1"/>
  <c r="E142" s="1"/>
  <c r="E141" s="1"/>
  <c r="E175"/>
  <c r="E174" s="1"/>
  <c r="E173" s="1"/>
  <c r="E172" s="1"/>
  <c r="F338" i="147"/>
  <c r="F337" s="1"/>
  <c r="F336" s="1"/>
  <c r="F332" s="1"/>
  <c r="G218" i="155"/>
  <c r="G217" s="1"/>
  <c r="G213" s="1"/>
  <c r="E357" i="147"/>
  <c r="E356" s="1"/>
  <c r="E355" s="1"/>
  <c r="F237" i="155"/>
  <c r="F236" s="1"/>
  <c r="E363" i="147"/>
  <c r="E362" s="1"/>
  <c r="E361" s="1"/>
  <c r="F243" i="155"/>
  <c r="F242" s="1"/>
  <c r="F562"/>
  <c r="E137" i="147"/>
  <c r="E136" s="1"/>
  <c r="E135" s="1"/>
  <c r="F597" i="155"/>
  <c r="F596" s="1"/>
  <c r="D146" i="147"/>
  <c r="D145" s="1"/>
  <c r="D144" s="1"/>
  <c r="E606" i="155"/>
  <c r="E605" s="1"/>
  <c r="D223" i="147"/>
  <c r="D222" s="1"/>
  <c r="D221" s="1"/>
  <c r="E668" i="155"/>
  <c r="E667" s="1"/>
  <c r="E666" s="1"/>
  <c r="E665" s="1"/>
  <c r="E664" s="1"/>
  <c r="F178" i="147"/>
  <c r="F177" s="1"/>
  <c r="G702" i="155"/>
  <c r="F709"/>
  <c r="F708" s="1"/>
  <c r="F505" i="147"/>
  <c r="F504" s="1"/>
  <c r="E360"/>
  <c r="E359" s="1"/>
  <c r="E358" s="1"/>
  <c r="F240" i="155"/>
  <c r="F239" s="1"/>
  <c r="F381"/>
  <c r="F380" s="1"/>
  <c r="F379" s="1"/>
  <c r="D102" i="147"/>
  <c r="D101" s="1"/>
  <c r="D100" s="1"/>
  <c r="E504" i="155"/>
  <c r="E503" s="1"/>
  <c r="D131" i="147"/>
  <c r="D130" s="1"/>
  <c r="D129" s="1"/>
  <c r="E591" i="155"/>
  <c r="E590" s="1"/>
  <c r="D152" i="147"/>
  <c r="D151" s="1"/>
  <c r="D150" s="1"/>
  <c r="E612" i="155"/>
  <c r="E611" s="1"/>
  <c r="D220" i="147"/>
  <c r="D219" s="1"/>
  <c r="E640" i="155"/>
  <c r="F24" i="147"/>
  <c r="F23" s="1"/>
  <c r="G660" i="155"/>
  <c r="E223" i="147"/>
  <c r="E222" s="1"/>
  <c r="E221" s="1"/>
  <c r="F668" i="155"/>
  <c r="F667" s="1"/>
  <c r="F666" s="1"/>
  <c r="F665" s="1"/>
  <c r="F664" s="1"/>
  <c r="E165" i="147"/>
  <c r="E164" s="1"/>
  <c r="E163" s="1"/>
  <c r="E162" s="1"/>
  <c r="F689" i="155"/>
  <c r="F688" s="1"/>
  <c r="F687" s="1"/>
  <c r="F249" i="147"/>
  <c r="F248" s="1"/>
  <c r="F247" s="1"/>
  <c r="F243" s="1"/>
  <c r="F242" s="1"/>
  <c r="G730" i="155"/>
  <c r="G729" s="1"/>
  <c r="G725" s="1"/>
  <c r="G724" s="1"/>
  <c r="D39" i="147"/>
  <c r="D38" s="1"/>
  <c r="D37" s="1"/>
  <c r="F303" i="155"/>
  <c r="F302" s="1"/>
  <c r="F308"/>
  <c r="F307" s="1"/>
  <c r="G323"/>
  <c r="G322" s="1"/>
  <c r="F358"/>
  <c r="F357" s="1"/>
  <c r="F20" i="147"/>
  <c r="F19" s="1"/>
  <c r="F18" s="1"/>
  <c r="E709" i="155"/>
  <c r="E708" s="1"/>
  <c r="D117" i="147"/>
  <c r="D116" s="1"/>
  <c r="D115" s="1"/>
  <c r="D114" s="1"/>
  <c r="E413"/>
  <c r="F413"/>
  <c r="F410" s="1"/>
  <c r="F409" s="1"/>
  <c r="D357"/>
  <c r="D356" s="1"/>
  <c r="D355" s="1"/>
  <c r="E237" i="155"/>
  <c r="E236" s="1"/>
  <c r="E498"/>
  <c r="E497" s="1"/>
  <c r="D96" i="147"/>
  <c r="D95" s="1"/>
  <c r="D94" s="1"/>
  <c r="D211"/>
  <c r="D210" s="1"/>
  <c r="D209" s="1"/>
  <c r="E765" i="155"/>
  <c r="E764" s="1"/>
  <c r="F231" i="147"/>
  <c r="F230" s="1"/>
  <c r="F229" s="1"/>
  <c r="G95" i="155"/>
  <c r="G94" s="1"/>
  <c r="F454" i="147"/>
  <c r="F453" s="1"/>
  <c r="F452" s="1"/>
  <c r="F451" s="1"/>
  <c r="G139" i="155"/>
  <c r="G138" s="1"/>
  <c r="G137" s="1"/>
  <c r="F144"/>
  <c r="F143" s="1"/>
  <c r="F142" s="1"/>
  <c r="F141" s="1"/>
  <c r="F374" i="147"/>
  <c r="F373" s="1"/>
  <c r="F372" s="1"/>
  <c r="F371" s="1"/>
  <c r="F370" s="1"/>
  <c r="G175" i="155"/>
  <c r="G174" s="1"/>
  <c r="G173" s="1"/>
  <c r="G172" s="1"/>
  <c r="G205"/>
  <c r="G204" s="1"/>
  <c r="D341" i="147"/>
  <c r="D340" s="1"/>
  <c r="D339" s="1"/>
  <c r="E221" i="155"/>
  <c r="E220" s="1"/>
  <c r="E381"/>
  <c r="E380" s="1"/>
  <c r="E379" s="1"/>
  <c r="F14"/>
  <c r="F13" s="1"/>
  <c r="F12" s="1"/>
  <c r="F11" s="1"/>
  <c r="F10" s="1"/>
  <c r="D193" i="147"/>
  <c r="D192" s="1"/>
  <c r="D189" s="1"/>
  <c r="E85" i="155"/>
  <c r="F92"/>
  <c r="F91" s="1"/>
  <c r="F95"/>
  <c r="F94" s="1"/>
  <c r="E406" i="147"/>
  <c r="E405" s="1"/>
  <c r="F110" i="155"/>
  <c r="F109" s="1"/>
  <c r="F108" s="1"/>
  <c r="E418" i="147"/>
  <c r="E417" s="1"/>
  <c r="F118" i="155"/>
  <c r="F117" s="1"/>
  <c r="F116" s="1"/>
  <c r="F124"/>
  <c r="F123" s="1"/>
  <c r="F127"/>
  <c r="F126" s="1"/>
  <c r="G132"/>
  <c r="G131" s="1"/>
  <c r="F139"/>
  <c r="F138" s="1"/>
  <c r="F137" s="1"/>
  <c r="G144"/>
  <c r="G143" s="1"/>
  <c r="G142" s="1"/>
  <c r="G141" s="1"/>
  <c r="E500" i="147"/>
  <c r="E499" s="1"/>
  <c r="E498" s="1"/>
  <c r="F150" i="155"/>
  <c r="F149" s="1"/>
  <c r="F148" s="1"/>
  <c r="G168"/>
  <c r="G167" s="1"/>
  <c r="G166" s="1"/>
  <c r="G165" s="1"/>
  <c r="G164" s="1"/>
  <c r="G163" s="1"/>
  <c r="F175"/>
  <c r="F174" s="1"/>
  <c r="F173" s="1"/>
  <c r="F172" s="1"/>
  <c r="F328" i="147"/>
  <c r="F327" s="1"/>
  <c r="F326" s="1"/>
  <c r="G208" i="155"/>
  <c r="G207" s="1"/>
  <c r="F255"/>
  <c r="F254" s="1"/>
  <c r="F253" s="1"/>
  <c r="F252" s="1"/>
  <c r="F432" i="147"/>
  <c r="F431" s="1"/>
  <c r="F430" s="1"/>
  <c r="G263" i="155"/>
  <c r="G262" s="1"/>
  <c r="G261" s="1"/>
  <c r="G260" s="1"/>
  <c r="G259" s="1"/>
  <c r="G258" s="1"/>
  <c r="D280" i="147"/>
  <c r="D279" s="1"/>
  <c r="D278" s="1"/>
  <c r="E300" i="155"/>
  <c r="E299" s="1"/>
  <c r="D294" i="147"/>
  <c r="D293" s="1"/>
  <c r="D292" s="1"/>
  <c r="E314" i="155"/>
  <c r="E313" s="1"/>
  <c r="E307" i="147"/>
  <c r="E306" s="1"/>
  <c r="E305" s="1"/>
  <c r="F323" i="155"/>
  <c r="F322" s="1"/>
  <c r="E411"/>
  <c r="E410" s="1"/>
  <c r="E409" s="1"/>
  <c r="E110" i="147"/>
  <c r="E109" s="1"/>
  <c r="E108" s="1"/>
  <c r="F453" i="155"/>
  <c r="F452" s="1"/>
  <c r="E93" i="147"/>
  <c r="E92" s="1"/>
  <c r="E91" s="1"/>
  <c r="F495" i="155"/>
  <c r="F494" s="1"/>
  <c r="F131" i="147"/>
  <c r="F130" s="1"/>
  <c r="F129" s="1"/>
  <c r="G591" i="155"/>
  <c r="G590" s="1"/>
  <c r="F141" i="147"/>
  <c r="F140" s="1"/>
  <c r="F139" s="1"/>
  <c r="F138" s="1"/>
  <c r="F223"/>
  <c r="F222" s="1"/>
  <c r="F221" s="1"/>
  <c r="G668" i="155"/>
  <c r="G667" s="1"/>
  <c r="G666" s="1"/>
  <c r="G665" s="1"/>
  <c r="G664" s="1"/>
  <c r="E491" i="147"/>
  <c r="E490" s="1"/>
  <c r="E489" s="1"/>
  <c r="E488" s="1"/>
  <c r="F21" i="155"/>
  <c r="E412" i="147"/>
  <c r="E411" s="1"/>
  <c r="F114" i="155"/>
  <c r="F113" s="1"/>
  <c r="F112" s="1"/>
  <c r="F450" i="147"/>
  <c r="F449" s="1"/>
  <c r="F448" s="1"/>
  <c r="F444" s="1"/>
  <c r="G135" i="155"/>
  <c r="G134" s="1"/>
  <c r="F363" i="147"/>
  <c r="F362" s="1"/>
  <c r="F361" s="1"/>
  <c r="G243" i="155"/>
  <c r="G242" s="1"/>
  <c r="F310" i="147"/>
  <c r="F309" s="1"/>
  <c r="F308" s="1"/>
  <c r="F304" s="1"/>
  <c r="F303" s="1"/>
  <c r="G326" i="155"/>
  <c r="G325" s="1"/>
  <c r="F102" i="147"/>
  <c r="F101" s="1"/>
  <c r="F100" s="1"/>
  <c r="G504" i="155"/>
  <c r="G503" s="1"/>
  <c r="E238" i="147"/>
  <c r="E237" s="1"/>
  <c r="E236" s="1"/>
  <c r="F545" i="155"/>
  <c r="F544" s="1"/>
  <c r="E39" i="147"/>
  <c r="E38" s="1"/>
  <c r="E37" s="1"/>
  <c r="F560" i="155"/>
  <c r="F559" s="1"/>
  <c r="F152" i="147"/>
  <c r="F151" s="1"/>
  <c r="F150" s="1"/>
  <c r="G612" i="155"/>
  <c r="G611" s="1"/>
  <c r="F487" i="147"/>
  <c r="F486" s="1"/>
  <c r="F485" s="1"/>
  <c r="G14" i="155"/>
  <c r="G13" s="1"/>
  <c r="G12" s="1"/>
  <c r="G11" s="1"/>
  <c r="G10" s="1"/>
  <c r="G35"/>
  <c r="G32" s="1"/>
  <c r="G85"/>
  <c r="G88"/>
  <c r="G87" s="1"/>
  <c r="F429" i="147"/>
  <c r="F428" s="1"/>
  <c r="F427" s="1"/>
  <c r="G127" i="155"/>
  <c r="G126" s="1"/>
  <c r="F132"/>
  <c r="F131" s="1"/>
  <c r="F468" i="147"/>
  <c r="F467" s="1"/>
  <c r="F466" s="1"/>
  <c r="F465" s="1"/>
  <c r="F464" s="1"/>
  <c r="G255" i="155"/>
  <c r="G254" s="1"/>
  <c r="G253" s="1"/>
  <c r="G252" s="1"/>
  <c r="D283" i="147"/>
  <c r="D282" s="1"/>
  <c r="D281" s="1"/>
  <c r="E303" i="155"/>
  <c r="E302" s="1"/>
  <c r="F498"/>
  <c r="F497" s="1"/>
  <c r="E96" i="147"/>
  <c r="E95" s="1"/>
  <c r="E94" s="1"/>
  <c r="D235"/>
  <c r="D234" s="1"/>
  <c r="D233" s="1"/>
  <c r="E542" i="155"/>
  <c r="E541" s="1"/>
  <c r="G555"/>
  <c r="F34" i="147"/>
  <c r="F33" s="1"/>
  <c r="F32" s="1"/>
  <c r="F31" s="1"/>
  <c r="D165"/>
  <c r="D164" s="1"/>
  <c r="D163" s="1"/>
  <c r="D162" s="1"/>
  <c r="E689" i="155"/>
  <c r="E688" s="1"/>
  <c r="E687" s="1"/>
  <c r="F23"/>
  <c r="E30"/>
  <c r="E29" s="1"/>
  <c r="F497" i="147"/>
  <c r="F496" s="1"/>
  <c r="F495" s="1"/>
  <c r="G30" i="155"/>
  <c r="G29" s="1"/>
  <c r="E228" i="147"/>
  <c r="E226" s="1"/>
  <c r="E225" s="1"/>
  <c r="E224" s="1"/>
  <c r="F70" i="155"/>
  <c r="F69" s="1"/>
  <c r="F68" s="1"/>
  <c r="F67" s="1"/>
  <c r="F66" s="1"/>
  <c r="F65" s="1"/>
  <c r="E83"/>
  <c r="F191" i="147"/>
  <c r="F190" s="1"/>
  <c r="F189" s="1"/>
  <c r="G83" i="155"/>
  <c r="G92"/>
  <c r="G91" s="1"/>
  <c r="E110"/>
  <c r="E109" s="1"/>
  <c r="E108" s="1"/>
  <c r="E118"/>
  <c r="E117" s="1"/>
  <c r="E116" s="1"/>
  <c r="G124"/>
  <c r="G123" s="1"/>
  <c r="E150"/>
  <c r="E149" s="1"/>
  <c r="E148" s="1"/>
  <c r="F156"/>
  <c r="E513" i="147"/>
  <c r="E512" s="1"/>
  <c r="E509" s="1"/>
  <c r="F158" i="155"/>
  <c r="G160"/>
  <c r="F208"/>
  <c r="F207" s="1"/>
  <c r="E331" i="147"/>
  <c r="E330" s="1"/>
  <c r="E329" s="1"/>
  <c r="E319" s="1"/>
  <c r="F211" i="155"/>
  <c r="F210" s="1"/>
  <c r="E338" i="147"/>
  <c r="E337" s="1"/>
  <c r="E336" s="1"/>
  <c r="E332" s="1"/>
  <c r="F218" i="155"/>
  <c r="F217" s="1"/>
  <c r="F213" s="1"/>
  <c r="D349" i="147"/>
  <c r="D348" s="1"/>
  <c r="D347" s="1"/>
  <c r="D346" s="1"/>
  <c r="E229" i="155"/>
  <c r="E228" s="1"/>
  <c r="E227" s="1"/>
  <c r="G240"/>
  <c r="G239" s="1"/>
  <c r="E435" i="147"/>
  <c r="E434" s="1"/>
  <c r="E433" s="1"/>
  <c r="E423" s="1"/>
  <c r="F250" i="155"/>
  <c r="F249" s="1"/>
  <c r="F248" s="1"/>
  <c r="F247" s="1"/>
  <c r="F263"/>
  <c r="F262" s="1"/>
  <c r="F261" s="1"/>
  <c r="F260" s="1"/>
  <c r="F259" s="1"/>
  <c r="F258" s="1"/>
  <c r="E294" i="147"/>
  <c r="E293" s="1"/>
  <c r="E292" s="1"/>
  <c r="F314" i="155"/>
  <c r="F313" s="1"/>
  <c r="F93" i="147"/>
  <c r="F92" s="1"/>
  <c r="F91" s="1"/>
  <c r="G495" i="155"/>
  <c r="G494" s="1"/>
  <c r="F117" i="147"/>
  <c r="F116" s="1"/>
  <c r="F115" s="1"/>
  <c r="F114" s="1"/>
  <c r="G569" i="155"/>
  <c r="G568" s="1"/>
  <c r="G567" s="1"/>
  <c r="E503" i="147"/>
  <c r="E502" s="1"/>
  <c r="F575" i="155"/>
  <c r="F574" s="1"/>
  <c r="F573" s="1"/>
  <c r="F572" s="1"/>
  <c r="F571" s="1"/>
  <c r="D141" i="147"/>
  <c r="D140" s="1"/>
  <c r="D139" s="1"/>
  <c r="D138" s="1"/>
  <c r="D218"/>
  <c r="D217" s="1"/>
  <c r="E638" i="155"/>
  <c r="E187" i="147"/>
  <c r="E186" s="1"/>
  <c r="E185" s="1"/>
  <c r="E184" s="1"/>
  <c r="F647" i="155"/>
  <c r="F646" s="1"/>
  <c r="F645" s="1"/>
  <c r="D439" i="147"/>
  <c r="D438" s="1"/>
  <c r="D437" s="1"/>
  <c r="D436" s="1"/>
  <c r="E674" i="155"/>
  <c r="E673" s="1"/>
  <c r="E672" s="1"/>
  <c r="G709"/>
  <c r="G708" s="1"/>
  <c r="E205" i="147"/>
  <c r="E204" s="1"/>
  <c r="E203" s="1"/>
  <c r="F759" i="155"/>
  <c r="F758" s="1"/>
  <c r="D505" i="147"/>
  <c r="D504" s="1"/>
  <c r="E280"/>
  <c r="E279" s="1"/>
  <c r="E278" s="1"/>
  <c r="F300" i="155"/>
  <c r="F299" s="1"/>
  <c r="F294" i="147"/>
  <c r="F293" s="1"/>
  <c r="F292" s="1"/>
  <c r="G314" i="155"/>
  <c r="G313" s="1"/>
  <c r="D14" i="147"/>
  <c r="D13" s="1"/>
  <c r="D12" s="1"/>
  <c r="E355" i="155"/>
  <c r="E354" s="1"/>
  <c r="E353" s="1"/>
  <c r="E352" s="1"/>
  <c r="D20" i="147"/>
  <c r="D19" s="1"/>
  <c r="D18" s="1"/>
  <c r="D53"/>
  <c r="D52" s="1"/>
  <c r="D51" s="1"/>
  <c r="D50" s="1"/>
  <c r="E418" i="155"/>
  <c r="E417" s="1"/>
  <c r="E416" s="1"/>
  <c r="D85" i="147"/>
  <c r="D84" s="1"/>
  <c r="D83" s="1"/>
  <c r="D82" s="1"/>
  <c r="E440" i="155"/>
  <c r="E439" s="1"/>
  <c r="E438" s="1"/>
  <c r="F110" i="147"/>
  <c r="F109" s="1"/>
  <c r="F108" s="1"/>
  <c r="F104" s="1"/>
  <c r="G453" i="155"/>
  <c r="G452" s="1"/>
  <c r="E113" i="147"/>
  <c r="E112" s="1"/>
  <c r="E111" s="1"/>
  <c r="F456" i="155"/>
  <c r="F455" s="1"/>
  <c r="D99" i="147"/>
  <c r="D98" s="1"/>
  <c r="D97" s="1"/>
  <c r="E501" i="155"/>
  <c r="E500" s="1"/>
  <c r="E510"/>
  <c r="E509" s="1"/>
  <c r="E508" s="1"/>
  <c r="E507" s="1"/>
  <c r="E506" s="1"/>
  <c r="E235" i="147"/>
  <c r="E234" s="1"/>
  <c r="E233" s="1"/>
  <c r="F542" i="155"/>
  <c r="F541" s="1"/>
  <c r="E241" i="147"/>
  <c r="E240" s="1"/>
  <c r="E239" s="1"/>
  <c r="E557" i="155"/>
  <c r="D36" i="147"/>
  <c r="D35" s="1"/>
  <c r="D137"/>
  <c r="D136" s="1"/>
  <c r="D135" s="1"/>
  <c r="E597" i="155"/>
  <c r="E596" s="1"/>
  <c r="E146" i="147"/>
  <c r="E145" s="1"/>
  <c r="E144" s="1"/>
  <c r="F606" i="155"/>
  <c r="F605" s="1"/>
  <c r="F630"/>
  <c r="F629" s="1"/>
  <c r="F628" s="1"/>
  <c r="F619" s="1"/>
  <c r="F618" s="1"/>
  <c r="E218" i="147"/>
  <c r="E217" s="1"/>
  <c r="E216" s="1"/>
  <c r="F638" i="155"/>
  <c r="G640"/>
  <c r="F187" i="147"/>
  <c r="F186" s="1"/>
  <c r="F185" s="1"/>
  <c r="F184" s="1"/>
  <c r="G647" i="155"/>
  <c r="G646" s="1"/>
  <c r="G645" s="1"/>
  <c r="D176" i="147"/>
  <c r="D175" s="1"/>
  <c r="D174" s="1"/>
  <c r="E700" i="155"/>
  <c r="F216" i="147"/>
  <c r="D310"/>
  <c r="D309" s="1"/>
  <c r="D308" s="1"/>
  <c r="E326" i="155"/>
  <c r="E325" s="1"/>
  <c r="F17" i="147"/>
  <c r="F16" s="1"/>
  <c r="F15" s="1"/>
  <c r="G404" i="155"/>
  <c r="G403" s="1"/>
  <c r="G402" s="1"/>
  <c r="F459" i="147"/>
  <c r="F458" s="1"/>
  <c r="F457" s="1"/>
  <c r="F456" s="1"/>
  <c r="F455" s="1"/>
  <c r="G525" i="155"/>
  <c r="G524" s="1"/>
  <c r="G523" s="1"/>
  <c r="G522" s="1"/>
  <c r="G521" s="1"/>
  <c r="G520" s="1"/>
  <c r="F241" i="147"/>
  <c r="F240" s="1"/>
  <c r="F239" s="1"/>
  <c r="G548" i="155"/>
  <c r="G547" s="1"/>
  <c r="J7" i="197" s="1"/>
  <c r="E34" i="147"/>
  <c r="E33" s="1"/>
  <c r="F555" i="155"/>
  <c r="D107" i="147"/>
  <c r="D106" s="1"/>
  <c r="D105" s="1"/>
  <c r="E565" i="155"/>
  <c r="E564" s="1"/>
  <c r="E563" s="1"/>
  <c r="E562" s="1"/>
  <c r="D121" i="147"/>
  <c r="D120" s="1"/>
  <c r="D119" s="1"/>
  <c r="D118" s="1"/>
  <c r="E585" i="155"/>
  <c r="E584" s="1"/>
  <c r="E583" s="1"/>
  <c r="E582" s="1"/>
  <c r="E581" s="1"/>
  <c r="E131" i="147"/>
  <c r="E130" s="1"/>
  <c r="E129" s="1"/>
  <c r="F591" i="155"/>
  <c r="F590" s="1"/>
  <c r="D134" i="147"/>
  <c r="D133" s="1"/>
  <c r="D132" s="1"/>
  <c r="E594" i="155"/>
  <c r="E593" s="1"/>
  <c r="F156" i="147"/>
  <c r="F155" s="1"/>
  <c r="F154" s="1"/>
  <c r="F153" s="1"/>
  <c r="G616" i="155"/>
  <c r="G615" s="1"/>
  <c r="G614" s="1"/>
  <c r="F196" i="147"/>
  <c r="F195" s="1"/>
  <c r="G651" i="155"/>
  <c r="D169" i="147"/>
  <c r="D168" s="1"/>
  <c r="E693" i="155"/>
  <c r="F700"/>
  <c r="E176" i="147"/>
  <c r="E175" s="1"/>
  <c r="F96"/>
  <c r="F95" s="1"/>
  <c r="F94" s="1"/>
  <c r="D455"/>
  <c r="F235"/>
  <c r="F234" s="1"/>
  <c r="F233" s="1"/>
  <c r="G542" i="155"/>
  <c r="G541" s="1"/>
  <c r="F503" i="147"/>
  <c r="F502" s="1"/>
  <c r="G575" i="155"/>
  <c r="G574" s="1"/>
  <c r="G573" s="1"/>
  <c r="G572" s="1"/>
  <c r="G571" s="1"/>
  <c r="D149" i="147"/>
  <c r="D148" s="1"/>
  <c r="D147" s="1"/>
  <c r="E609" i="155"/>
  <c r="E608" s="1"/>
  <c r="D249" i="147"/>
  <c r="D248" s="1"/>
  <c r="D247" s="1"/>
  <c r="D243" s="1"/>
  <c r="D242" s="1"/>
  <c r="E730" i="155"/>
  <c r="E729" s="1"/>
  <c r="E725" s="1"/>
  <c r="E724" s="1"/>
  <c r="E740"/>
  <c r="E739" s="1"/>
  <c r="F205" i="147"/>
  <c r="F204" s="1"/>
  <c r="F203" s="1"/>
  <c r="G759" i="155"/>
  <c r="G758" s="1"/>
  <c r="D125" i="147"/>
  <c r="D124" s="1"/>
  <c r="D123" s="1"/>
  <c r="D122" s="1"/>
  <c r="F418" i="155"/>
  <c r="F417" s="1"/>
  <c r="F416" s="1"/>
  <c r="F440"/>
  <c r="F439" s="1"/>
  <c r="F438" s="1"/>
  <c r="G456"/>
  <c r="G455" s="1"/>
  <c r="G498"/>
  <c r="G497" s="1"/>
  <c r="F501"/>
  <c r="F500" s="1"/>
  <c r="F510"/>
  <c r="F509" s="1"/>
  <c r="F508" s="1"/>
  <c r="F507" s="1"/>
  <c r="F506" s="1"/>
  <c r="G557"/>
  <c r="G560"/>
  <c r="G559" s="1"/>
  <c r="G565"/>
  <c r="G564" s="1"/>
  <c r="G563" s="1"/>
  <c r="D198" i="147"/>
  <c r="D197" s="1"/>
  <c r="D194" s="1"/>
  <c r="E653" i="155"/>
  <c r="E26" i="147"/>
  <c r="E25" s="1"/>
  <c r="F662" i="155"/>
  <c r="D161" i="147"/>
  <c r="D160" s="1"/>
  <c r="D159" s="1"/>
  <c r="D158" s="1"/>
  <c r="E685" i="155"/>
  <c r="E684" s="1"/>
  <c r="E683" s="1"/>
  <c r="D173" i="147"/>
  <c r="D172" s="1"/>
  <c r="E697" i="155"/>
  <c r="E208" i="147"/>
  <c r="E207" s="1"/>
  <c r="E206" s="1"/>
  <c r="F762" i="155"/>
  <c r="F761" s="1"/>
  <c r="D241" i="147"/>
  <c r="D240" s="1"/>
  <c r="D239" s="1"/>
  <c r="E117"/>
  <c r="E116" s="1"/>
  <c r="E115" s="1"/>
  <c r="E114" s="1"/>
  <c r="E121"/>
  <c r="E120" s="1"/>
  <c r="E119" s="1"/>
  <c r="E118" s="1"/>
  <c r="D503"/>
  <c r="D502" s="1"/>
  <c r="F121"/>
  <c r="F120" s="1"/>
  <c r="F119" s="1"/>
  <c r="F118" s="1"/>
  <c r="F319" l="1"/>
  <c r="F200" i="155"/>
  <c r="E200"/>
  <c r="G200"/>
  <c r="G693" i="154"/>
  <c r="D332" i="147"/>
  <c r="E213" i="155"/>
  <c r="E34" i="143"/>
  <c r="C16"/>
  <c r="C14"/>
  <c r="C20"/>
  <c r="D16"/>
  <c r="E16"/>
  <c r="C34"/>
  <c r="D34"/>
  <c r="D20"/>
  <c r="G401" i="155"/>
  <c r="E401"/>
  <c r="H693" i="154"/>
  <c r="H692" s="1"/>
  <c r="H691" s="1"/>
  <c r="E277" i="147"/>
  <c r="E276" s="1"/>
  <c r="F298" i="155"/>
  <c r="F297" s="1"/>
  <c r="E298"/>
  <c r="E297" s="1"/>
  <c r="G298"/>
  <c r="G297" s="1"/>
  <c r="F277" i="147"/>
  <c r="F276" s="1"/>
  <c r="F257" s="1"/>
  <c r="D277"/>
  <c r="D276" s="1"/>
  <c r="D314"/>
  <c r="D313" s="1"/>
  <c r="F195" i="155"/>
  <c r="F194" s="1"/>
  <c r="E195"/>
  <c r="E194" s="1"/>
  <c r="G195"/>
  <c r="G194" s="1"/>
  <c r="E202" i="147"/>
  <c r="E174"/>
  <c r="F501"/>
  <c r="F494" s="1"/>
  <c r="E501"/>
  <c r="E494" s="1"/>
  <c r="G757" i="155"/>
  <c r="G756" s="1"/>
  <c r="G755" s="1"/>
  <c r="G754" s="1"/>
  <c r="F699"/>
  <c r="E699"/>
  <c r="F90" i="147"/>
  <c r="F89" s="1"/>
  <c r="D501"/>
  <c r="D494" s="1"/>
  <c r="H581" i="154"/>
  <c r="F579"/>
  <c r="G581"/>
  <c r="G580" s="1"/>
  <c r="G579" s="1"/>
  <c r="G493" i="155"/>
  <c r="G492" s="1"/>
  <c r="E90" i="147"/>
  <c r="E89" s="1"/>
  <c r="D90"/>
  <c r="D89" s="1"/>
  <c r="F493" i="155"/>
  <c r="F492" s="1"/>
  <c r="E493"/>
  <c r="E492" s="1"/>
  <c r="D202" i="147"/>
  <c r="E540" i="155"/>
  <c r="E539" s="1"/>
  <c r="E538" s="1"/>
  <c r="E527" s="1"/>
  <c r="F540"/>
  <c r="F539" s="1"/>
  <c r="F538" s="1"/>
  <c r="F527" s="1"/>
  <c r="G540"/>
  <c r="G539" s="1"/>
  <c r="G538" s="1"/>
  <c r="G527" s="1"/>
  <c r="E757"/>
  <c r="E756" s="1"/>
  <c r="E755" s="1"/>
  <c r="E754" s="1"/>
  <c r="F757"/>
  <c r="F756" s="1"/>
  <c r="F755" s="1"/>
  <c r="F754" s="1"/>
  <c r="F202" i="147"/>
  <c r="F232"/>
  <c r="E232"/>
  <c r="D232"/>
  <c r="F174"/>
  <c r="F467" i="154"/>
  <c r="F466" s="1"/>
  <c r="F465" s="1"/>
  <c r="H466"/>
  <c r="H465" s="1"/>
  <c r="G466"/>
  <c r="G465" s="1"/>
  <c r="G699" i="155"/>
  <c r="G692" i="154"/>
  <c r="G691" s="1"/>
  <c r="E351" i="155"/>
  <c r="E103"/>
  <c r="E97" s="1"/>
  <c r="G103"/>
  <c r="G97" s="1"/>
  <c r="E391" i="147"/>
  <c r="E387" s="1"/>
  <c r="D391"/>
  <c r="D387" s="1"/>
  <c r="D386" s="1"/>
  <c r="D369" s="1"/>
  <c r="F391"/>
  <c r="F387" s="1"/>
  <c r="F103" i="155"/>
  <c r="F97" s="1"/>
  <c r="F692" i="154"/>
  <c r="F691" s="1"/>
  <c r="C26" i="143"/>
  <c r="E636" i="155"/>
  <c r="H8" i="197"/>
  <c r="C10" i="143"/>
  <c r="E723" i="155"/>
  <c r="E722" s="1"/>
  <c r="G723"/>
  <c r="G722" s="1"/>
  <c r="F723"/>
  <c r="F722" s="1"/>
  <c r="D11" i="147"/>
  <c r="H326" i="154"/>
  <c r="H325" s="1"/>
  <c r="H324" s="1"/>
  <c r="G326"/>
  <c r="G325" s="1"/>
  <c r="G324" s="1"/>
  <c r="F326"/>
  <c r="F325" s="1"/>
  <c r="F324" s="1"/>
  <c r="F389"/>
  <c r="F382" s="1"/>
  <c r="G389"/>
  <c r="G382" s="1"/>
  <c r="H434"/>
  <c r="F438"/>
  <c r="F437" s="1"/>
  <c r="F436" s="1"/>
  <c r="F435" s="1"/>
  <c r="F220"/>
  <c r="F266" i="155"/>
  <c r="G266"/>
  <c r="F463"/>
  <c r="F462" s="1"/>
  <c r="G463"/>
  <c r="G462" s="1"/>
  <c r="E463"/>
  <c r="E462" s="1"/>
  <c r="F353"/>
  <c r="F352" s="1"/>
  <c r="G507" i="154"/>
  <c r="G464" s="1"/>
  <c r="G650"/>
  <c r="G649" s="1"/>
  <c r="G434"/>
  <c r="G378" i="155"/>
  <c r="G377" s="1"/>
  <c r="F507" i="154"/>
  <c r="F358"/>
  <c r="H507"/>
  <c r="H768"/>
  <c r="H767" s="1"/>
  <c r="F768"/>
  <c r="F767" s="1"/>
  <c r="G768"/>
  <c r="G767" s="1"/>
  <c r="F650"/>
  <c r="F649" s="1"/>
  <c r="H650"/>
  <c r="H649" s="1"/>
  <c r="G50"/>
  <c r="G49" s="1"/>
  <c r="G48" s="1"/>
  <c r="G10" s="1"/>
  <c r="G152"/>
  <c r="G151" s="1"/>
  <c r="G150" s="1"/>
  <c r="G798"/>
  <c r="G797" s="1"/>
  <c r="E11" i="147"/>
  <c r="F659" i="155"/>
  <c r="F658" s="1"/>
  <c r="F657" s="1"/>
  <c r="F656" s="1"/>
  <c r="E354" i="147"/>
  <c r="E345" s="1"/>
  <c r="F354"/>
  <c r="F345" s="1"/>
  <c r="G130" i="155"/>
  <c r="G129" s="1"/>
  <c r="F45"/>
  <c r="F44" s="1"/>
  <c r="F43" s="1"/>
  <c r="H50" i="154"/>
  <c r="H49" s="1"/>
  <c r="H48" s="1"/>
  <c r="H10" s="1"/>
  <c r="G45" i="155"/>
  <c r="G44" s="1"/>
  <c r="G43" s="1"/>
  <c r="F554"/>
  <c r="F553" s="1"/>
  <c r="F552" s="1"/>
  <c r="F551" s="1"/>
  <c r="F550" s="1"/>
  <c r="G358" i="154"/>
  <c r="F152"/>
  <c r="F151" s="1"/>
  <c r="F150" s="1"/>
  <c r="F798"/>
  <c r="F797" s="1"/>
  <c r="F692" i="155"/>
  <c r="E650"/>
  <c r="G235"/>
  <c r="G226" s="1"/>
  <c r="E304" i="147"/>
  <c r="E303" s="1"/>
  <c r="D444"/>
  <c r="D443" s="1"/>
  <c r="E20" i="155"/>
  <c r="E19" s="1"/>
  <c r="E18" s="1"/>
  <c r="E17" s="1"/>
  <c r="E16" s="1"/>
  <c r="F143" i="147"/>
  <c r="F142" s="1"/>
  <c r="E167"/>
  <c r="E122" i="155"/>
  <c r="E121" s="1"/>
  <c r="E128" i="147"/>
  <c r="E127" s="1"/>
  <c r="D104"/>
  <c r="D103" s="1"/>
  <c r="F637" i="155"/>
  <c r="E104" i="147"/>
  <c r="E103" s="1"/>
  <c r="E410"/>
  <c r="E409" s="1"/>
  <c r="F128"/>
  <c r="F127" s="1"/>
  <c r="F28" i="155"/>
  <c r="F27" s="1"/>
  <c r="F26" s="1"/>
  <c r="F25" s="1"/>
  <c r="F671"/>
  <c r="F670" s="1"/>
  <c r="D32" i="147"/>
  <c r="D31" s="1"/>
  <c r="E312"/>
  <c r="E28" i="155"/>
  <c r="E27" s="1"/>
  <c r="E26" s="1"/>
  <c r="E25" s="1"/>
  <c r="F22" i="147"/>
  <c r="F21" s="1"/>
  <c r="D22"/>
  <c r="D21" s="1"/>
  <c r="F82" i="155"/>
  <c r="F81" s="1"/>
  <c r="F378"/>
  <c r="F377" s="1"/>
  <c r="F404" i="147"/>
  <c r="F403" s="1"/>
  <c r="E143"/>
  <c r="E142" s="1"/>
  <c r="D509"/>
  <c r="F650" i="155"/>
  <c r="I9" i="197" s="1"/>
  <c r="E451" i="155"/>
  <c r="E450" s="1"/>
  <c r="F224" i="147"/>
  <c r="F11"/>
  <c r="G155" i="155"/>
  <c r="G147" s="1"/>
  <c r="G146" s="1"/>
  <c r="F509" i="147"/>
  <c r="D423"/>
  <c r="E130" i="155"/>
  <c r="E129" s="1"/>
  <c r="F194" i="147"/>
  <c r="F188" s="1"/>
  <c r="F30"/>
  <c r="F29" s="1"/>
  <c r="F28" s="1"/>
  <c r="F27" s="1"/>
  <c r="F589" i="155"/>
  <c r="F588" s="1"/>
  <c r="D216" i="147"/>
  <c r="D215" s="1"/>
  <c r="E235" i="155"/>
  <c r="E226" s="1"/>
  <c r="D226" i="147"/>
  <c r="D225" s="1"/>
  <c r="D224" s="1"/>
  <c r="F50" i="154"/>
  <c r="F49" s="1"/>
  <c r="F48" s="1"/>
  <c r="F10" s="1"/>
  <c r="H798"/>
  <c r="H797" s="1"/>
  <c r="F411" i="155"/>
  <c r="F410" s="1"/>
  <c r="F409" s="1"/>
  <c r="F401" s="1"/>
  <c r="E554"/>
  <c r="E553" s="1"/>
  <c r="E552" s="1"/>
  <c r="E551" s="1"/>
  <c r="E550" s="1"/>
  <c r="H358" i="154"/>
  <c r="E246" i="155"/>
  <c r="E245" s="1"/>
  <c r="E604"/>
  <c r="E603" s="1"/>
  <c r="G82"/>
  <c r="G81" s="1"/>
  <c r="F443" i="147"/>
  <c r="F321" i="155"/>
  <c r="F320" s="1"/>
  <c r="E171"/>
  <c r="E170" s="1"/>
  <c r="G671"/>
  <c r="G670" s="1"/>
  <c r="E90"/>
  <c r="G692"/>
  <c r="H152" i="154"/>
  <c r="H151" s="1"/>
  <c r="H150" s="1"/>
  <c r="E189" i="147"/>
  <c r="E22"/>
  <c r="E21" s="1"/>
  <c r="G650" i="155"/>
  <c r="J9" i="197" s="1"/>
  <c r="G637" i="155"/>
  <c r="F451"/>
  <c r="F450" s="1"/>
  <c r="E422" i="147"/>
  <c r="E421" s="1"/>
  <c r="F130" i="155"/>
  <c r="F129" s="1"/>
  <c r="G604"/>
  <c r="G603" s="1"/>
  <c r="G589"/>
  <c r="G588" s="1"/>
  <c r="G659"/>
  <c r="G658" s="1"/>
  <c r="G657" s="1"/>
  <c r="G656" s="1"/>
  <c r="G246"/>
  <c r="G245" s="1"/>
  <c r="F167" i="147"/>
  <c r="D143"/>
  <c r="D142" s="1"/>
  <c r="E32"/>
  <c r="E31" s="1"/>
  <c r="G28" i="155"/>
  <c r="G27" s="1"/>
  <c r="G26" s="1"/>
  <c r="G25" s="1"/>
  <c r="G171"/>
  <c r="G170" s="1"/>
  <c r="D354" i="147"/>
  <c r="D345" s="1"/>
  <c r="H389" i="154"/>
  <c r="H382" s="1"/>
  <c r="E692" i="155"/>
  <c r="E589"/>
  <c r="E588" s="1"/>
  <c r="D304" i="147"/>
  <c r="D303" s="1"/>
  <c r="E671" i="155"/>
  <c r="E670" s="1"/>
  <c r="E655" s="1"/>
  <c r="F103" i="147"/>
  <c r="G562" i="155"/>
  <c r="G90"/>
  <c r="F122"/>
  <c r="F121" s="1"/>
  <c r="F235"/>
  <c r="F226" s="1"/>
  <c r="F423" i="147"/>
  <c r="E378" i="155"/>
  <c r="E377" s="1"/>
  <c r="E321"/>
  <c r="E320" s="1"/>
  <c r="E215" i="147"/>
  <c r="F604" i="155"/>
  <c r="F603" s="1"/>
  <c r="F155"/>
  <c r="F147" s="1"/>
  <c r="F146" s="1"/>
  <c r="G321"/>
  <c r="G320" s="1"/>
  <c r="E155"/>
  <c r="E147" s="1"/>
  <c r="E146" s="1"/>
  <c r="G20"/>
  <c r="G19" s="1"/>
  <c r="G18" s="1"/>
  <c r="G17" s="1"/>
  <c r="G16" s="1"/>
  <c r="E194" i="147"/>
  <c r="F246" i="155"/>
  <c r="F245" s="1"/>
  <c r="E82"/>
  <c r="E81" s="1"/>
  <c r="F20"/>
  <c r="F19" s="1"/>
  <c r="F18" s="1"/>
  <c r="F17" s="1"/>
  <c r="F16" s="1"/>
  <c r="E26" i="143"/>
  <c r="F171" i="155"/>
  <c r="F170" s="1"/>
  <c r="E416" i="147"/>
  <c r="E415" s="1"/>
  <c r="D10" i="143"/>
  <c r="D128" i="147"/>
  <c r="D127" s="1"/>
  <c r="D26" i="143"/>
  <c r="E10"/>
  <c r="E266" i="155"/>
  <c r="D188" i="147"/>
  <c r="G451" i="155"/>
  <c r="G450" s="1"/>
  <c r="E404" i="147"/>
  <c r="E403" s="1"/>
  <c r="D167"/>
  <c r="F215"/>
  <c r="G122" i="155"/>
  <c r="G121" s="1"/>
  <c r="G554"/>
  <c r="G553" s="1"/>
  <c r="G552" s="1"/>
  <c r="E20" i="143"/>
  <c r="F90" i="155"/>
  <c r="D11" i="143" l="1"/>
  <c r="E14"/>
  <c r="E24"/>
  <c r="D36"/>
  <c r="C35"/>
  <c r="C21"/>
  <c r="C19" s="1"/>
  <c r="C11"/>
  <c r="D35"/>
  <c r="C36"/>
  <c r="E35"/>
  <c r="E47"/>
  <c r="E46" s="1"/>
  <c r="C12"/>
  <c r="E11"/>
  <c r="C42"/>
  <c r="C45"/>
  <c r="E753" i="155"/>
  <c r="E12" i="143"/>
  <c r="C24"/>
  <c r="D12"/>
  <c r="E45"/>
  <c r="D24"/>
  <c r="E21"/>
  <c r="D14"/>
  <c r="D45"/>
  <c r="F10" i="147"/>
  <c r="F9" s="1"/>
  <c r="E10"/>
  <c r="E9" s="1"/>
  <c r="D10"/>
  <c r="D9" s="1"/>
  <c r="E257"/>
  <c r="D257"/>
  <c r="H464" i="154"/>
  <c r="D312" i="147"/>
  <c r="D311" s="1"/>
  <c r="H580" i="154"/>
  <c r="H579" s="1"/>
  <c r="F400" i="155"/>
  <c r="F399" s="1"/>
  <c r="F464" i="154"/>
  <c r="F636" i="155"/>
  <c r="F635" s="1"/>
  <c r="F634" s="1"/>
  <c r="I8" i="197"/>
  <c r="I10" s="1"/>
  <c r="G636" i="155"/>
  <c r="G635" s="1"/>
  <c r="G634" s="1"/>
  <c r="J8" i="197"/>
  <c r="J10" s="1"/>
  <c r="E649" i="155"/>
  <c r="E644" s="1"/>
  <c r="E643" s="1"/>
  <c r="H9" i="197"/>
  <c r="H10" s="1"/>
  <c r="G220" i="154"/>
  <c r="G219" s="1"/>
  <c r="G211" s="1"/>
  <c r="C27" i="143"/>
  <c r="D27"/>
  <c r="E27"/>
  <c r="H149" i="154"/>
  <c r="G149"/>
  <c r="F149"/>
  <c r="G291"/>
  <c r="F291"/>
  <c r="F351" i="155"/>
  <c r="F350" s="1"/>
  <c r="F381" i="154"/>
  <c r="H381"/>
  <c r="G381"/>
  <c r="G351" i="155"/>
  <c r="G350" s="1"/>
  <c r="H220" i="154"/>
  <c r="H219" s="1"/>
  <c r="H211" s="1"/>
  <c r="E635" i="155"/>
  <c r="E634" s="1"/>
  <c r="H291" i="154"/>
  <c r="F219"/>
  <c r="F211" s="1"/>
  <c r="G691" i="155"/>
  <c r="F312" i="147"/>
  <c r="F311" s="1"/>
  <c r="G193" i="155"/>
  <c r="G192" s="1"/>
  <c r="G191" s="1"/>
  <c r="E491"/>
  <c r="E490" s="1"/>
  <c r="G491"/>
  <c r="G490" s="1"/>
  <c r="F491"/>
  <c r="F490" s="1"/>
  <c r="C47" i="143"/>
  <c r="C46" s="1"/>
  <c r="E193" i="155"/>
  <c r="E192" s="1"/>
  <c r="E191" s="1"/>
  <c r="H648" i="154"/>
  <c r="H647" s="1"/>
  <c r="F648"/>
  <c r="F647" s="1"/>
  <c r="F386" i="147"/>
  <c r="F369" s="1"/>
  <c r="D422"/>
  <c r="D421" s="1"/>
  <c r="F484"/>
  <c r="F469" s="1"/>
  <c r="E350" i="155"/>
  <c r="D484" i="147"/>
  <c r="D469" s="1"/>
  <c r="E311"/>
  <c r="F655" i="155"/>
  <c r="F691"/>
  <c r="E80"/>
  <c r="E79" s="1"/>
  <c r="E162"/>
  <c r="E120"/>
  <c r="E166" i="147"/>
  <c r="E157" s="1"/>
  <c r="F80" i="155"/>
  <c r="F79" s="1"/>
  <c r="E400"/>
  <c r="E399" s="1"/>
  <c r="F422" i="147"/>
  <c r="F421" s="1"/>
  <c r="E484"/>
  <c r="E469" s="1"/>
  <c r="G648" i="154"/>
  <c r="G647" s="1"/>
  <c r="G655" i="155"/>
  <c r="D166" i="147"/>
  <c r="D157" s="1"/>
  <c r="F166"/>
  <c r="F157" s="1"/>
  <c r="F183"/>
  <c r="G120" i="155"/>
  <c r="G753"/>
  <c r="G649"/>
  <c r="G644" s="1"/>
  <c r="G643" s="1"/>
  <c r="G551"/>
  <c r="G550" s="1"/>
  <c r="E587"/>
  <c r="E580" s="1"/>
  <c r="G162"/>
  <c r="F649"/>
  <c r="F644" s="1"/>
  <c r="F643" s="1"/>
  <c r="G80"/>
  <c r="G79" s="1"/>
  <c r="F193"/>
  <c r="F192" s="1"/>
  <c r="F191" s="1"/>
  <c r="G587"/>
  <c r="G580" s="1"/>
  <c r="E691"/>
  <c r="G400"/>
  <c r="G399" s="1"/>
  <c r="F587"/>
  <c r="F580" s="1"/>
  <c r="E633"/>
  <c r="F434" i="154"/>
  <c r="D183" i="147"/>
  <c r="E188"/>
  <c r="E183" s="1"/>
  <c r="F120" i="155"/>
  <c r="E19" i="143"/>
  <c r="D21"/>
  <c r="D19" s="1"/>
  <c r="F162" i="155"/>
  <c r="E386" i="147"/>
  <c r="E369" s="1"/>
  <c r="F753" i="155"/>
  <c r="D47" i="143"/>
  <c r="D46" s="1"/>
  <c r="E42" l="1"/>
  <c r="C41"/>
  <c r="C39" s="1"/>
  <c r="D41"/>
  <c r="D39" s="1"/>
  <c r="C40"/>
  <c r="D42"/>
  <c r="D40"/>
  <c r="E41"/>
  <c r="E36"/>
  <c r="G633" i="155"/>
  <c r="E31" i="143"/>
  <c r="D31"/>
  <c r="C31"/>
  <c r="E33"/>
  <c r="D33"/>
  <c r="C33"/>
  <c r="E682" i="155"/>
  <c r="E681" s="1"/>
  <c r="E680" s="1"/>
  <c r="F682"/>
  <c r="F681" s="1"/>
  <c r="F680" s="1"/>
  <c r="G682"/>
  <c r="G681" s="1"/>
  <c r="G680" s="1"/>
  <c r="E642"/>
  <c r="E632" s="1"/>
  <c r="E40" i="143"/>
  <c r="F633" i="155"/>
  <c r="G190"/>
  <c r="D23" i="143"/>
  <c r="D22" s="1"/>
  <c r="E190" i="155"/>
  <c r="G9" i="154"/>
  <c r="G8" s="1"/>
  <c r="E349" i="155"/>
  <c r="F349"/>
  <c r="E32" i="143"/>
  <c r="E38"/>
  <c r="E37" s="1"/>
  <c r="C38"/>
  <c r="C37" s="1"/>
  <c r="D38"/>
  <c r="D37" s="1"/>
  <c r="H9" i="154"/>
  <c r="H8" s="1"/>
  <c r="F9"/>
  <c r="F8" s="1"/>
  <c r="E278" i="155"/>
  <c r="E277" s="1"/>
  <c r="G278"/>
  <c r="G277" s="1"/>
  <c r="F642"/>
  <c r="E78"/>
  <c r="G642"/>
  <c r="F126" i="147"/>
  <c r="F8" s="1"/>
  <c r="F190" i="155"/>
  <c r="F78"/>
  <c r="E126" i="147"/>
  <c r="E8" s="1"/>
  <c r="G78" i="155"/>
  <c r="D126" i="147"/>
  <c r="F278" i="155"/>
  <c r="F277" s="1"/>
  <c r="E39" i="143" l="1"/>
  <c r="G632" i="155"/>
  <c r="E679"/>
  <c r="D44" i="143"/>
  <c r="D43" s="1"/>
  <c r="E257" i="155"/>
  <c r="G9"/>
  <c r="E9"/>
  <c r="E30" i="143"/>
  <c r="E44"/>
  <c r="E43" s="1"/>
  <c r="G679" i="155"/>
  <c r="C44" i="143"/>
  <c r="C43" s="1"/>
  <c r="F679" i="155"/>
  <c r="F632"/>
  <c r="E28" i="143"/>
  <c r="E25" s="1"/>
  <c r="G257" i="155"/>
  <c r="D28" i="143"/>
  <c r="D25" s="1"/>
  <c r="F257" i="155"/>
  <c r="C23" i="143"/>
  <c r="C22" s="1"/>
  <c r="D18"/>
  <c r="D9" s="1"/>
  <c r="F9" i="155"/>
  <c r="E23" i="143"/>
  <c r="E22" s="1"/>
  <c r="D32"/>
  <c r="D30" s="1"/>
  <c r="G349" i="155"/>
  <c r="C32" i="143"/>
  <c r="C30" s="1"/>
  <c r="E579" i="155"/>
  <c r="E8" s="1"/>
  <c r="F579"/>
  <c r="G579"/>
  <c r="D8" i="147"/>
  <c r="C28" i="143"/>
  <c r="C25" s="1"/>
  <c r="C18"/>
  <c r="C9" s="1"/>
  <c r="E18"/>
  <c r="E9" s="1"/>
  <c r="D8" l="1"/>
  <c r="E8"/>
  <c r="G8" i="155"/>
  <c r="C8" i="143"/>
  <c r="F8" i="155"/>
</calcChain>
</file>

<file path=xl/sharedStrings.xml><?xml version="1.0" encoding="utf-8"?>
<sst xmlns="http://schemas.openxmlformats.org/spreadsheetml/2006/main" count="6236" uniqueCount="752">
  <si>
    <t>Всего: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</si>
  <si>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</si>
  <si>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Торжокская городская Дума</t>
  </si>
  <si>
    <t>1</t>
  </si>
  <si>
    <t>0501</t>
  </si>
  <si>
    <t>Жилищное хозяйство</t>
  </si>
  <si>
    <t>0409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</si>
  <si>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</si>
  <si>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Резервные фонды</t>
  </si>
  <si>
    <t>011</t>
  </si>
  <si>
    <t>Дошкольное образование</t>
  </si>
  <si>
    <t>Общее образование</t>
  </si>
  <si>
    <t>Другие вопросы в области образования</t>
  </si>
  <si>
    <t>Культура</t>
  </si>
  <si>
    <t>006</t>
  </si>
  <si>
    <t>ППП</t>
  </si>
  <si>
    <t>КЦСР</t>
  </si>
  <si>
    <t>КВР</t>
  </si>
  <si>
    <t>Наименование</t>
  </si>
  <si>
    <t>001</t>
  </si>
  <si>
    <t>Общегосударственные вопросы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</si>
  <si>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</si>
  <si>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</si>
  <si>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Другие общегосударственные вопросы</t>
  </si>
  <si>
    <t>Национальная безопасность и правоохранительная деятельность</t>
  </si>
  <si>
    <t>Национальная экономика</t>
  </si>
  <si>
    <t>Другие вопросы в области национальной экономики</t>
  </si>
  <si>
    <t>Жилищно-коммунальное хозяйство</t>
  </si>
  <si>
    <t>Благоустройство</t>
  </si>
  <si>
    <t>Образование</t>
  </si>
  <si>
    <t>Физическая культура и спорт</t>
  </si>
  <si>
    <t>Социальная политика</t>
  </si>
  <si>
    <t>Пенсионное обеспечение</t>
  </si>
  <si>
    <t>005</t>
  </si>
  <si>
    <t>Социальное обеспечение населения</t>
  </si>
  <si>
    <t>002</t>
  </si>
  <si>
    <t>РП</t>
  </si>
  <si>
    <t>0700</t>
  </si>
  <si>
    <t>0707</t>
  </si>
  <si>
    <t>1000</t>
  </si>
  <si>
    <t>1003</t>
  </si>
  <si>
    <t>0800</t>
  </si>
  <si>
    <t>0801</t>
  </si>
  <si>
    <t>0102</t>
  </si>
  <si>
    <t>0103</t>
  </si>
  <si>
    <t>0104</t>
  </si>
  <si>
    <t>0106</t>
  </si>
  <si>
    <t>0111</t>
  </si>
  <si>
    <t>0412</t>
  </si>
  <si>
    <t>0503</t>
  </si>
  <si>
    <t>0701</t>
  </si>
  <si>
    <t>0702</t>
  </si>
  <si>
    <t>0709</t>
  </si>
  <si>
    <t>1001</t>
  </si>
  <si>
    <t>0100</t>
  </si>
  <si>
    <t>0300</t>
  </si>
  <si>
    <t>0400</t>
  </si>
  <si>
    <t>0500</t>
  </si>
  <si>
    <t>ВСЕГО</t>
  </si>
  <si>
    <t>Функционирование высшего должностного лица субъекта Российской Федерации и муниципального образования</t>
  </si>
  <si>
    <t>0113</t>
  </si>
  <si>
    <t>1100</t>
  </si>
  <si>
    <t>Массовый спорт</t>
  </si>
  <si>
    <t>Средства массовой информации</t>
  </si>
  <si>
    <t>1204</t>
  </si>
  <si>
    <t>Другие вопросы в области средств массовой информации</t>
  </si>
  <si>
    <t/>
  </si>
  <si>
    <t>Пенсии за выслугу лет к трудовой пенсии по старости (инвалидности) лицам, замещавшим должности муниципальной службы муниципального образования город Торжок</t>
  </si>
  <si>
    <t>100</t>
  </si>
  <si>
    <t>200</t>
  </si>
  <si>
    <t>800</t>
  </si>
  <si>
    <t>Иные бюджетные ассигнования</t>
  </si>
  <si>
    <t>400</t>
  </si>
  <si>
    <t>300</t>
  </si>
  <si>
    <t>Социальное обеспечение и иные выплаты населению</t>
  </si>
  <si>
    <t>0304</t>
  </si>
  <si>
    <t>Органы юстиции</t>
  </si>
  <si>
    <t>2</t>
  </si>
  <si>
    <t>3</t>
  </si>
  <si>
    <t>4</t>
  </si>
  <si>
    <t>5</t>
  </si>
  <si>
    <t>6</t>
  </si>
  <si>
    <t xml:space="preserve">Культура,  кинематография </t>
  </si>
  <si>
    <t>Предоставление субсидий бюджетным, автономным учреждениям и иным некоммерческим организациям</t>
  </si>
  <si>
    <t>1004</t>
  </si>
  <si>
    <t>Охрана семьи и детства</t>
  </si>
  <si>
    <t>1102</t>
  </si>
  <si>
    <t>Сумма, тыс. руб.</t>
  </si>
  <si>
    <t>плановый период</t>
  </si>
  <si>
    <t>Дорожное хозяйство (дорожные фонды)</t>
  </si>
  <si>
    <t>0703</t>
  </si>
  <si>
    <t>Дополнительное образование детей</t>
  </si>
  <si>
    <t>1200</t>
  </si>
  <si>
    <t>7</t>
  </si>
  <si>
    <t>8</t>
  </si>
  <si>
    <t>Закупка товаров, работ и услуг для обеспечения  государственных (муниципальных ) нужд</t>
  </si>
  <si>
    <t>Капитальные  вложения в объекты недвижимого имущества государственной (муниципальной) собственности</t>
  </si>
  <si>
    <t>600</t>
  </si>
  <si>
    <t>Предоставление субсидий  бюджетным, автономным учреждениям и иным некоммерческим организациям</t>
  </si>
  <si>
    <t xml:space="preserve">Молодежная политика </t>
  </si>
  <si>
    <t xml:space="preserve">Уплата налогов, сборов и иных платежей </t>
  </si>
  <si>
    <t>320</t>
  </si>
  <si>
    <t>Социальные выплаты гражданам, кроме публичных нормативных социальных выплат</t>
  </si>
  <si>
    <t>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</t>
  </si>
  <si>
    <t>Субсидии бюджетным учреждениям</t>
  </si>
  <si>
    <t>Расходы, не включенные в муниципальные программы</t>
  </si>
  <si>
    <t>Оценка недвижимости, признание прав и регулирование отношений по муниципальной собственности</t>
  </si>
  <si>
    <t>Подпрограмма "Обеспечение эффективного управления имуществом города и вовлечение его в хозяйственный оборот"</t>
  </si>
  <si>
    <t>Мероприятие "Управление муниципальным имуществом"</t>
  </si>
  <si>
    <t xml:space="preserve">Содержание имущества казны муниципального образования </t>
  </si>
  <si>
    <t>9900000000</t>
  </si>
  <si>
    <t xml:space="preserve">Формирование земельных участков, находящихся в ведении муниципального образования </t>
  </si>
  <si>
    <t>Мероприятие "Формирование муниципального жилищного фонда"</t>
  </si>
  <si>
    <t>Взносы на капитальный ремонт общего домового имущества многоквартирных домов в части доли имущества, находящегося в муниципальной собственности</t>
  </si>
  <si>
    <t>Подпрограмма  "Создание условий для воспитания гармоничного развития личности"</t>
  </si>
  <si>
    <t>Мероприятие  "Поддержка деятельности городских трудовых объединений молодежи по организации временной занятости обучающихся в свободное от учебы время"</t>
  </si>
  <si>
    <t>Организация временной занятости несовершеннолетних в свободное от учебы время</t>
  </si>
  <si>
    <t>Обеспечение деятельности исполнительно-распорядительного органа местного самоуправления</t>
  </si>
  <si>
    <t>Обеспечение деятельности исполнительно-распорядительных органов местного самоуправления за исключением переданных государственных полномочий</t>
  </si>
  <si>
    <t>410</t>
  </si>
  <si>
    <t>Бюджетные инвестиции</t>
  </si>
  <si>
    <t>Подпрограмма "Дополнительное образование "</t>
  </si>
  <si>
    <t>Мероприятие "Оказание муниципальных услуг, выполнение работ муниципальными организациями, реализующими программы дополнительного образования"</t>
  </si>
  <si>
    <t>Оказание муниципальными учреждениями муниципальных услуг, выполнение работ</t>
  </si>
  <si>
    <t>Подпрограмма "Дорожное хозяйство "</t>
  </si>
  <si>
    <t>Содержание автомобильных дорог общего пользования местного значения и искусственных сооружений на них</t>
  </si>
  <si>
    <t>Подпрограмма "Обеспечение безопасности дорожного движения"</t>
  </si>
  <si>
    <t>Разметка объектов дорожного хозяйства</t>
  </si>
  <si>
    <t>Мероприятие  "Содержание объектов благоустройства"</t>
  </si>
  <si>
    <t>Уличное освещение в границах города</t>
  </si>
  <si>
    <t>Озеленение территорий</t>
  </si>
  <si>
    <t>Содержание мест захоронения</t>
  </si>
  <si>
    <t>Подпрограмма  "Формирование благоприятной социальной среды и развитие международных, межмуниципальных связей"</t>
  </si>
  <si>
    <t>Мероприятие  "Развитие международных и межмуниципальных связей"</t>
  </si>
  <si>
    <t>Мероприятия по вовлечению молодежи в добровольческую деятельность</t>
  </si>
  <si>
    <t>Именные стипендии Главы города</t>
  </si>
  <si>
    <t>Мероприятие  "Проведение общегородских мероприятий в области молодежной политики"</t>
  </si>
  <si>
    <t>Проведение мероприятий по профилактике безнадзорности и правонарушений несовершеннолетних</t>
  </si>
  <si>
    <t xml:space="preserve">Подпрограмма "Создание условий для организации досуга и обеспечения жителей города услугами организаций культуры" </t>
  </si>
  <si>
    <t>Проведение общегородских мероприятий</t>
  </si>
  <si>
    <t>310</t>
  </si>
  <si>
    <t>Публичные нормативные социальные выплаты гражданам</t>
  </si>
  <si>
    <t>Субсидии социально ориентированным некоммерческим организациям в реализации ими целевых социальных проектов</t>
  </si>
  <si>
    <t>Субсидии некоммерческим организациям (за исключением государственных (муниципальных) учреждений)</t>
  </si>
  <si>
    <t>Мероприятие "Поощрение жителей города, добившихся значительных успехов в различных сферах деятельности"</t>
  </si>
  <si>
    <t>Поддержка средств массовой информации  города учредителем (соучредителем) которого является администрация города Торжка на условиях софинансирования</t>
  </si>
  <si>
    <t>Обеспечение деятельности органов местного самоуправления и учреждений, обеспечивающих их деятельность</t>
  </si>
  <si>
    <t>Глава муниципального образования</t>
  </si>
  <si>
    <t>Финансовое обеспечение реализации государственных полномочий по созданию, исполнению полномочий и обеспечению деятельности комиссий по делам несовершеннолетних</t>
  </si>
  <si>
    <t>Проведение конкурсов "Лучший по профессии" и "Новотор года"</t>
  </si>
  <si>
    <t>Премии и гранты</t>
  </si>
  <si>
    <t>Организационное обеспечение проведения мероприятий с участием Главы города"</t>
  </si>
  <si>
    <t>Подпрограмма "Обеспечение безопасности территории города"</t>
  </si>
  <si>
    <t>Финансовое обеспечение реализации государственных полномочий Тверской области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</t>
  </si>
  <si>
    <t>0105</t>
  </si>
  <si>
    <t>Судебная система</t>
  </si>
  <si>
    <t>Мероприятия, не включенные в муниципальные программы муниципального образования город Торжок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</si>
  <si>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</si>
  <si>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Обеспечение деятельности учреждений, обеспечивающих деятельность органов местного самоуправления</t>
  </si>
  <si>
    <t>Расходы на выплаты персоналу казенных учреждений</t>
  </si>
  <si>
    <t>Осуществление государственных полномочий на государственную регистрацию актов гражданского состояния</t>
  </si>
  <si>
    <t>870</t>
  </si>
  <si>
    <t>Резервные средства</t>
  </si>
  <si>
    <t>Обеспечение деятельности  представительного органа местного самоуправления</t>
  </si>
  <si>
    <t>Обеспечение деятельности центрального аппарата Торжокской городской Думы</t>
  </si>
  <si>
    <t>Подпрограмма "Общее образование "</t>
  </si>
  <si>
    <t>Мероприятие "Оказание муниципальных услуг, выполнение работ муниципальными образовательными организациями, реализующими основные общеобразовательные программы"</t>
  </si>
  <si>
    <t>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</si>
  <si>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>Мероприятие "Организация питания учащихся начальных классов общеобразовательных учреждений"</t>
  </si>
  <si>
    <t>Мероприятие  "Организация отдыха детей в каникулярное время "</t>
  </si>
  <si>
    <t xml:space="preserve">Софинансирование расходных обязательств по организации отдыха детей в каникулярное время </t>
  </si>
  <si>
    <t>Мероприятие  "Реализация механизмов развития  кадрового потенциала  образовательных организаций"</t>
  </si>
  <si>
    <t>Укрепление и развитие кадрового потенциала в системе образования, стимулирование высокого качества работы</t>
  </si>
  <si>
    <t>Мероприятие "Обеспечение мер социальной защиты в образовательных организациях, реализующих основные общеобразовательные программы"</t>
  </si>
  <si>
    <t>Мероприятие "Оказание поддержки гражданам и их объединениям, участвующим в охране общественного порядка, создание условий для деятельности народных дружин"</t>
  </si>
  <si>
    <t xml:space="preserve">Поощрение народных дружин, участвующих в охране общественного порядка </t>
  </si>
  <si>
    <t>Мероприятие "Оказание муниципальных услуг, выполнение работ муниципальными учреждениями в сфере предупреждения и ликвидации последствий чрезвычайных ситуаций"</t>
  </si>
  <si>
    <t>Мероприятие  "Содержание объектов дорожного хозяйства"</t>
  </si>
  <si>
    <t>Мероприятие  "Проектирование, капитальный ремонт и ремонт автомобильных дорог общего пользования местного значения и искусственных сооружений на них"</t>
  </si>
  <si>
    <t>Мероприятие "Содержание и ремонт технических средств организации дорожного движения"</t>
  </si>
  <si>
    <t>Подпрограмма "Организация благоустройства территории города"</t>
  </si>
  <si>
    <t>Подпрограмма "Организация библиотечного обслуживания населения"</t>
  </si>
  <si>
    <t xml:space="preserve">Мероприятие "Оказание муниципальных услуг, выполнение работ муниципальными библиотеками" </t>
  </si>
  <si>
    <t>Мероприятие  "Приобретение основных средств, не относящихся к объектам недвижимости, муниципальными библиотеками"</t>
  </si>
  <si>
    <t>Мероприятие  "Оказание муниципальных услуг, выполнение работ муниципальными учреждениями культурно-досугового типа"</t>
  </si>
  <si>
    <t>Мероприятие  "Проведение общегородских мероприятий в области культуры"</t>
  </si>
  <si>
    <t>Мероприятие "Поддержка отдельных категорий граждан"</t>
  </si>
  <si>
    <t>Мероприятие "Поддержка социально ориентированных некоммерческих организаций"</t>
  </si>
  <si>
    <t>Социальная поддержка лиц, удостоенных звания "Почетный гражданин города Торжка"</t>
  </si>
  <si>
    <t>Мероприятие "Поддержка средств массовой информации  города"</t>
  </si>
  <si>
    <t>Подпрограмма "Массовая физкультурно-спортивная работа"</t>
  </si>
  <si>
    <t>Мероприятие "Оказание муниципальных услуг, выполнение работ муниципальными учреждениями  спортивной направленности"</t>
  </si>
  <si>
    <t>Мероприятие "Возмещение недополученных доходов в связи с выполнением работ, оказанием услуг для льготной категории потребителей муниципальными учреждениями спортивной направленности"</t>
  </si>
  <si>
    <t xml:space="preserve">Возмещение недополученных доходов  </t>
  </si>
  <si>
    <t>Мероприятие "Организация и проведение спортивно-массовых мероприятий и соревнований"</t>
  </si>
  <si>
    <t>Участие спортсменов города в спортивно массовых мероприятиях всероссийского и регионального уровней</t>
  </si>
  <si>
    <t>0705</t>
  </si>
  <si>
    <t>Подпрограмма "Создание условий для эффективного функционирования исполнительных органов местного самоуправления"</t>
  </si>
  <si>
    <t xml:space="preserve">Информационно-справочное обеспечение  </t>
  </si>
  <si>
    <t>Мероприятие "Развитие кадрового потенциала исполнительных органов местного самоуправления"</t>
  </si>
  <si>
    <t>Мероприятие "Мониторинг социально-экономического развития муниципального образования"</t>
  </si>
  <si>
    <t>Повышение квалификации кадров</t>
  </si>
  <si>
    <t xml:space="preserve">Участие в работе общественных объединений и ассоциаций муниципальных образований </t>
  </si>
  <si>
    <t>Подпрограмма "Развитие информационно-коммуникационной инфраструктуры органов местного самоуправления и муниципальных учреждений"</t>
  </si>
  <si>
    <t>Мероприятие "Обеспечение централизованного размещения городских информационных систем и ресурсов на базе муниципального казенного учреждения"</t>
  </si>
  <si>
    <t xml:space="preserve">Обеспечение программное прикладное для решения конкретных отраслевых задач, управления процессами организациии и услуги по его сопровождению </t>
  </si>
  <si>
    <t>Мероприятие "Обеспечение информационной безопасности  деятельности  органов местного самоуправления и муниципальных учреждений"</t>
  </si>
  <si>
    <t>Программные средства обеспечения информационной безопасности</t>
  </si>
  <si>
    <t>Мероприятие  "Реализация механизмов развития  потенциала обучающихся"</t>
  </si>
  <si>
    <t>Проведение олимпиад, конкурсов, фестивалей, выставок для обучающихся муниципальных образовательных учреждений</t>
  </si>
  <si>
    <t>Информационное, компьютерное и телекоммуникационное оборудование, системное программное обеспечение и офисные приложения</t>
  </si>
  <si>
    <t>Подпрограмма "Благоустройство дворовых и общественных территорий в целях реализации приоритетного проекта "Формирование комфортной городской среды"</t>
  </si>
  <si>
    <t>Мероприятие  "Организация деятельности по сбору (в том числе раздельному сбору), транспортированию, обработке, утилизации, обезвреживанию, захоронению твердых коммунальных отходов"</t>
  </si>
  <si>
    <t>0108</t>
  </si>
  <si>
    <t xml:space="preserve"> Международные отношения и международное сотрудничество</t>
  </si>
  <si>
    <t>Международные отношения и международное сотрудничество</t>
  </si>
  <si>
    <t>Организационное обеспечение проведения мероприятий с участием Главы города</t>
  </si>
  <si>
    <t>Компенсация части родительской платы за присмотр и уход за ребенком в муниципальных образовательных организациях и иных образовательных организациях (за исключением государственных образовательных организаций), реализующих образовательную программу дошкольного образования</t>
  </si>
  <si>
    <t>Подпрограмма "Общее образование"</t>
  </si>
  <si>
    <t>Реализация мероприятий по обеспечению жильем молодых семей</t>
  </si>
  <si>
    <t>Иные закупки товаров, работ и услуг для обеспечения
государственных (муниципальных) нужд</t>
  </si>
  <si>
    <t xml:space="preserve"> Расходы на выплаты персоналу государственных
(муниципальных) органов</t>
  </si>
  <si>
    <t>Профессиональная подготовка, переподготовка и повышение квалификации</t>
  </si>
  <si>
    <t>Предоставление платежей, взносов, безвозмездных
перечислений субъектам международного права</t>
  </si>
  <si>
    <t>Поощрение лиц молодежного возраста, добившихся высоких результатов в учебе и общественной жизни</t>
  </si>
  <si>
    <t>Организация участия детей и подростков в социально значимых региональных проектах на условиях софинансирования</t>
  </si>
  <si>
    <t xml:space="preserve">Обеспечение предоставления жилых помещений детям-сиротам, детям, оставшимся без попечения родителей, лицам из их числа по договорам найма специализированных жилых помещений  </t>
  </si>
  <si>
    <t>Реализация проектов по благоустройству</t>
  </si>
  <si>
    <t>Проектирование, капитальный ремонт и ремонт объектов</t>
  </si>
  <si>
    <t>Проведение мероприятий в целях обеспечения безопасности дорожного движения на автомобильных дорогах общего пользования местного значения на условиях софинансирования</t>
  </si>
  <si>
    <t>Мероприятие  "Проектирование, капитальный ремонт и ремонт дворовых территорий многоквартирных домов, проездов к дворовым территориям многоквартирных домов"</t>
  </si>
  <si>
    <t>Подпрограмма " Обеспечение безопасности муниципальных учреждений"</t>
  </si>
  <si>
    <t>0502</t>
  </si>
  <si>
    <t>Коммунальное хозяйство</t>
  </si>
  <si>
    <t>Расходы на повышение заработной платы педагогическим работникам муниципальных организаций дополнительного образования за счет субсидии из областного бюджета</t>
  </si>
  <si>
    <t>Расходы на повышение заработной платы работникам муниципальных учреждений культуры Тверской области за счет субсидии из областного бюджета</t>
  </si>
  <si>
    <t xml:space="preserve">Капитальный ремонт и ремонт улично-дорожной сети города Торжка за счет субсидии из областного бюджета </t>
  </si>
  <si>
    <t xml:space="preserve">Ремонт дворовых территорий многоквартирных домов, проездов к дворовым территориям многоквартирных домов за счет субсидии из областного бюджета </t>
  </si>
  <si>
    <t xml:space="preserve">Проведение мероприятий в целях обеспечения безопасности дорожного движения на автомобильных дорогах общего пользования местного значения за счет субсидии из областного бюджета </t>
  </si>
  <si>
    <t xml:space="preserve">Организация участия детей и подростков в социально значимых региональных проектах за счет субсидии из областного бюджета </t>
  </si>
  <si>
    <t>Организация отдыха детей в каникулярное время за счет субсидии из областного бюджета</t>
  </si>
  <si>
    <t>Поддержка средств массовой информации  города учредителем (соучредителем) которого является администрация города Торжка за счет субсидии из областного бюджета</t>
  </si>
  <si>
    <t>Информирование населения города Торжка о деятельности органов местного самоуправления через электронные и печатные средства массовой информации</t>
  </si>
  <si>
    <t>Расходы на повышение заработной платы педагогическим работникам муниципальных организаций дополнительного образования на условиях софинансирования</t>
  </si>
  <si>
    <t>Расходы на повышение заработной платы работникам муниципальных учреждений культуры  Тверской области на условиях софинансирования</t>
  </si>
  <si>
    <t>Подпрограмма "Обеспечение безопасности муниципальных учреждений"</t>
  </si>
  <si>
    <t>Мероприятие "Проведение капитального ремонта и ремонта объектов недвижимого имущества и (или) особо ценного движимого имущества муниципальными образовательными организациями, реализующими основные общеобразовательные программы"</t>
  </si>
  <si>
    <t xml:space="preserve">Капитальный ремонт и ремонт улично-дорожной сети города Торжка на условиях софинансирования </t>
  </si>
  <si>
    <t>Ремонт дворовых территорий многоквартирных домов, проездов к дворовым территориям многоквартирных домов на условиях софинансирования</t>
  </si>
  <si>
    <t>Спорт высших достижений</t>
  </si>
  <si>
    <t>Подпрограмма "Подготовка спортивного резерва, развитие спорта высших достижений"</t>
  </si>
  <si>
    <t>Мероприятие "Оказание муниципальных услуг, выполнение работ муниципальными учреждениями в сфере спорта высших достижений"</t>
  </si>
  <si>
    <t>Укрепление материально-технической базы муниципальных дошкольных образовательных организаций на условиях софинансирования</t>
  </si>
  <si>
    <t xml:space="preserve">Приложение 1  </t>
  </si>
  <si>
    <t>Источники  финансирования  дефицита  бюджета</t>
  </si>
  <si>
    <t>Код БК РФ</t>
  </si>
  <si>
    <t>000 01 05 00 00 00 0000 000</t>
  </si>
  <si>
    <t>000 01 05 00 00 00 0000 500</t>
  </si>
  <si>
    <t>Увеличение остатков средств бюджетов</t>
  </si>
  <si>
    <t>000 01 05 02 00 00 0000 500</t>
  </si>
  <si>
    <t>Увеличение прочих остатков  средств  бюджетов</t>
  </si>
  <si>
    <t>000 01 05 02 01 04 0000 510</t>
  </si>
  <si>
    <t>Увеличение прочих остатков  денежных средств  бюджетов городских округов</t>
  </si>
  <si>
    <t>000 01 05 00 00 00 0000 600</t>
  </si>
  <si>
    <t>Уменьшение остатков средств бюджетов</t>
  </si>
  <si>
    <t>000 01 05 02 00 00 0000 600</t>
  </si>
  <si>
    <t>Уменьшение прочих остатков  средств  бюджетов</t>
  </si>
  <si>
    <t>000 01 05 02 01 04 0000 610</t>
  </si>
  <si>
    <t>Уменьшение прочих остатков  денежных средств  бюджетов городских округов</t>
  </si>
  <si>
    <t>администрация муниципального образования городской округ город Торжок Тверской области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</si>
  <si>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</t>
  </si>
  <si>
    <t>Ежемесячное денежное вознаграждение за классное руководство педагогическим работникам муниципальных общеобразовательных организаций</t>
  </si>
  <si>
    <t>Управление финансов администрации города Торжка</t>
  </si>
  <si>
    <t xml:space="preserve">Управление образования администрации города Торжка </t>
  </si>
  <si>
    <t>0310</t>
  </si>
  <si>
    <t>Защита населения и территории от чрезвычайных ситуаций природного и техногенного характера, пожарная безопасность</t>
  </si>
  <si>
    <t>Комитет по управлению имуществом муниципального образования городской округ город Торжок Тверской области</t>
  </si>
  <si>
    <t>Обеспечение охраны объектов (территорий)</t>
  </si>
  <si>
    <t>Резервный фонд администрации города Торжка</t>
  </si>
  <si>
    <t>Мероприятие "Организация питания учащихся общеобразовательных учреждений с ограниченными возможностями здоровья"</t>
  </si>
  <si>
    <t>Изменение остатков средств на счетах  по учету средств бюджетов</t>
  </si>
  <si>
    <t>000 01 05 02 01 00 0000 510</t>
  </si>
  <si>
    <t>Увеличение прочих остатков денежных средств бюджетов</t>
  </si>
  <si>
    <t>000 01 05 02 01 00 0000 610</t>
  </si>
  <si>
    <t>Уменьшение прочих остатков денежных средств бюджетов</t>
  </si>
  <si>
    <t>Итого источники внутреннего финансирования дефицита бюджета</t>
  </si>
  <si>
    <t>Организация обеспечения питанием учащихся муниципальных общеобразовательных учреждений с  ограниченными возможностями здоровья</t>
  </si>
  <si>
    <t xml:space="preserve">к решению Торжокской городской Думы </t>
  </si>
  <si>
    <t>Мероприятие "Благоустройство земельных участков с целью обеспечения безопасности зданий, сооружений, территорий муниципальных учреждений"</t>
  </si>
  <si>
    <t>21201S0690</t>
  </si>
  <si>
    <t xml:space="preserve">2240600000  </t>
  </si>
  <si>
    <t xml:space="preserve">2240620320  </t>
  </si>
  <si>
    <t xml:space="preserve">2240620420  </t>
  </si>
  <si>
    <t xml:space="preserve">2240620440  </t>
  </si>
  <si>
    <t>22101S0680</t>
  </si>
  <si>
    <t xml:space="preserve">22201S0680   </t>
  </si>
  <si>
    <t xml:space="preserve">22404L4970  </t>
  </si>
  <si>
    <t xml:space="preserve">22403S0320  </t>
  </si>
  <si>
    <t>2110110740</t>
  </si>
  <si>
    <t>2110120010</t>
  </si>
  <si>
    <t xml:space="preserve">21301S1080  </t>
  </si>
  <si>
    <t xml:space="preserve">21104S0240  </t>
  </si>
  <si>
    <t>Муниципальная программа муниципального образования город Торжок "Развитие социальной  инфраструктуры города Торжка" на 2022  - 2027 годы</t>
  </si>
  <si>
    <t>Муниципальная программа муниципального образования город Торжок "Безопасный город" на 2022  - 2027 годы</t>
  </si>
  <si>
    <t>Муниципальная программа муниципального образования город Торжок "Развитие образования  города Торжка" на 2022  - 2027 годы</t>
  </si>
  <si>
    <t>Муниципальная программа муниципального образования город Торжок "Развитие транспортной и коммунальной инфраструктуры" на 2022  - 2027 годы</t>
  </si>
  <si>
    <t>Муниципальная программа муниципального образования город Торжок "Формирование современной  городской среды" на 2022  - 2027 годы</t>
  </si>
  <si>
    <t>Муниципальная программа муниципального образования город Торжок "Содействие экономическому развитию города Торжка" на 2022  - 2027 годы</t>
  </si>
  <si>
    <t>Уборка территории города, ликвидация несанкционированных свалок</t>
  </si>
  <si>
    <t>Содержание мест (площадок) накопления ТКО</t>
  </si>
  <si>
    <t>26102R0820</t>
  </si>
  <si>
    <t>Укрепление материально-технической базы муниципальных общеобразовательных учреждений на условиях софинансирования</t>
  </si>
  <si>
    <t>Муниципальная программа муниципального образования город Торжок "Развитие социальной  инфраструктуры города Торжка" 
на 2022  - 2027 годы</t>
  </si>
  <si>
    <t>Муниципальная программа муниципального образования город Торжок "Формирование современной  городской среды" 
на 2022  - 2027 годы</t>
  </si>
  <si>
    <t xml:space="preserve">21105S0440  </t>
  </si>
  <si>
    <t>Подпрограмма "Санитарно-эпидемиологическое благополучие населения"</t>
  </si>
  <si>
    <t>Мероприятие "Обеспечение пожарной безопасности зданий, сооружений, территорий муниципальных учреждений"</t>
  </si>
  <si>
    <t xml:space="preserve">Обеспечение пожарной безопасности </t>
  </si>
  <si>
    <t>Подпрограмма "Развитие коммунально-инженерной инфраструктуры"</t>
  </si>
  <si>
    <t>330</t>
  </si>
  <si>
    <t>Публичные нормативные выплаты гражданам несоциального характера</t>
  </si>
  <si>
    <t>2025 год</t>
  </si>
  <si>
    <t>Мероприятие "Обеспечение охраны объектов (территорий) муниципальных учреждений"</t>
  </si>
  <si>
    <t>Мероприятие "Осуществление мероприятий по улучшению условий и охране труда"</t>
  </si>
  <si>
    <t>Обеспечение  улучшения условий и охраны труда</t>
  </si>
  <si>
    <t>Обустройство новых мест захоронений</t>
  </si>
  <si>
    <t>Проведение капитального ремонта и ремонта муниципальными учреждениями</t>
  </si>
  <si>
    <t>Обеспечение функционирования модели персонифицированного финансирования дополнительного образования детей</t>
  </si>
  <si>
    <t>Мероприятие "Установка (расширение) единых функциональных систем: охранной, пожарной сигнализации, системы видеонаблюдения, контроля доступа и иных аналогичных систем, включая работы по модернизации указанных систем"</t>
  </si>
  <si>
    <t>2520120180</t>
  </si>
  <si>
    <t>Установка (расширение) единых функциональных систем в муниципальных учреждениях</t>
  </si>
  <si>
    <t xml:space="preserve">21103L3041  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</si>
  <si>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</si>
  <si>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 xml:space="preserve">21105S1040  </t>
  </si>
  <si>
    <t xml:space="preserve">Укрепление материально-технической базы муниципальных дошкольных образовательных организаций за счет субсидии из областного бюджета </t>
  </si>
  <si>
    <t>Подпрограмма "Формирование благоприятных условий для развития города»</t>
  </si>
  <si>
    <t>Мероприятие "Содействие развитию малого и среднего предпринимательства"</t>
  </si>
  <si>
    <t>Организация и проведение конкурса "Лучшее новогоднее оформление объектов потребительского рынка"</t>
  </si>
  <si>
    <t>2026 год</t>
  </si>
  <si>
    <t>Обустройство мест массового отдыха населения (городских парков) за счет субсидии из областного бюджета</t>
  </si>
  <si>
    <t>Обустройство мест массового отдыха населения (городских парков)на условиях софинансирования</t>
  </si>
  <si>
    <t>Контрольно-ревизионная комиссия города Торжка</t>
  </si>
  <si>
    <t>Обеспечение деятельности контрольно-счетного органа муниципального образования</t>
  </si>
  <si>
    <t>Мероприятие "Оснащение муниципальных образовательных организаций, реализующих программы дошкольного образования, уличными игровыми комплексами"</t>
  </si>
  <si>
    <t>21110S1350</t>
  </si>
  <si>
    <t>Оснащение муниципальных дошкольных образовательных организаций уличными игровыми комплексами на условиях софинансирования</t>
  </si>
  <si>
    <t>Приобретение муниципальными учреждениями оборудования и других основных средств</t>
  </si>
  <si>
    <t>Мероприятие  "Проведение капитального ремонта и ремонта объектов недвижимого имущества и (или) особо ценного движимого имущества муниципальными учреждениями в сфере спорта высших достижений"</t>
  </si>
  <si>
    <t>Мероприятие  "Обеспечение пожарной безопасности территории города"</t>
  </si>
  <si>
    <t>Обеспечение пожарной безопасности</t>
  </si>
  <si>
    <t>Благоустройство земельных участков</t>
  </si>
  <si>
    <t>Мероприятие  "Проектирование, строительство и реконструкция объектов теплоснабжения"</t>
  </si>
  <si>
    <t>Проектирование, строительство и реконструкция объектов</t>
  </si>
  <si>
    <t>Мероприятие "Развитие сетей уличного освещения"</t>
  </si>
  <si>
    <t>Проектирование, строительство и реконструкция  объектов</t>
  </si>
  <si>
    <t>22102L5199</t>
  </si>
  <si>
    <t xml:space="preserve">Государственная поддержка отрасли культуры (модернизация библиотек в части комплектования книжных фондов библиотек муниципальных образований) </t>
  </si>
  <si>
    <t>007</t>
  </si>
  <si>
    <t>Оснащение муниципальных дошкольных образовательных организаций уличными игровыми комплексами за счет субсидии из областного бюджета</t>
  </si>
  <si>
    <t>Мероприятие  "Приобретение основных средств, не относящихся к объектам недвижимости муниципальными образовательными организациями, реализующими основные общеобразовательные программы"</t>
  </si>
  <si>
    <t xml:space="preserve">Адресная инвестиционная программа </t>
  </si>
  <si>
    <t>№ п/п</t>
  </si>
  <si>
    <t xml:space="preserve">Наименование </t>
  </si>
  <si>
    <t xml:space="preserve">Бюджетополучатель    </t>
  </si>
  <si>
    <t>Лимит местного бюджета (тыс. руб.)</t>
  </si>
  <si>
    <t xml:space="preserve">Раздел и подраздел бюджетной классификации расходов </t>
  </si>
  <si>
    <t xml:space="preserve">средства местного бюджета </t>
  </si>
  <si>
    <t xml:space="preserve">средства областного бюджета Тверской области </t>
  </si>
  <si>
    <t>средства федерального бюджета</t>
  </si>
  <si>
    <t>всего</t>
  </si>
  <si>
    <t>х</t>
  </si>
  <si>
    <t>1.1.</t>
  </si>
  <si>
    <t>1.1.1.</t>
  </si>
  <si>
    <t xml:space="preserve">1.2. </t>
  </si>
  <si>
    <t>1.2.1.</t>
  </si>
  <si>
    <t xml:space="preserve">2. </t>
  </si>
  <si>
    <t>2.1.</t>
  </si>
  <si>
    <t>2.1.1.</t>
  </si>
  <si>
    <t>Приобретение в муниципальную собственность жилых помещений детям-сиротам, детям, оставшимся без попечения родителей, лицам из их числа по договорам найма специализированных жилых помещений</t>
  </si>
  <si>
    <t>Председатель контрольно-счетного органа муниципального образования</t>
  </si>
  <si>
    <t>Мероприятие "Организация питания учащихся общеобразовательных учреждений, являющихся членами семей участников специальной военной операции"</t>
  </si>
  <si>
    <t>Организация обеспечения питанием учащихся муниципальных общеобразовательных учреждений, являющихся членами семей участников специальной военной операции</t>
  </si>
  <si>
    <t>Наименование публичного нормативного обязательства</t>
  </si>
  <si>
    <t>Реквизиты нормативного правового акта</t>
  </si>
  <si>
    <t>Код расходов по БК</t>
  </si>
  <si>
    <t>Объем 
бюджетных ассигнований 
(тыс. руб.)</t>
  </si>
  <si>
    <t>вид</t>
  </si>
  <si>
    <t>дата</t>
  </si>
  <si>
    <t>номер</t>
  </si>
  <si>
    <t>наименование</t>
  </si>
  <si>
    <t>ЦСР</t>
  </si>
  <si>
    <t>на 2025
год</t>
  </si>
  <si>
    <t>на 2026
год</t>
  </si>
  <si>
    <t>Решение</t>
  </si>
  <si>
    <t>Об утверждении Положения об именных стипендиях Главы города Торжка</t>
  </si>
  <si>
    <t>О Положении о порядке назначения и выплаты пенсии за выслугу лет к страховой пенсии по старости (инвалидности) лицам, замещавшим должности муниципальной службы муниципального образования город Торжок</t>
  </si>
  <si>
    <t>Об утверждении Положения о звании "Почетный гражданин города Торжка"</t>
  </si>
  <si>
    <t>Итого:</t>
  </si>
  <si>
    <t>22501S0690</t>
  </si>
  <si>
    <t>2520110440</t>
  </si>
  <si>
    <t>Укрепление материально-технической базы муниципальных общеобразовательных учреждений за счет субсидии из областного бюджета</t>
  </si>
  <si>
    <t>25201S0440</t>
  </si>
  <si>
    <t xml:space="preserve">Приложение 4 
к решению Торжокской городской Думы
от      .12.2043 №  </t>
  </si>
  <si>
    <t>Ведомственная структура расходов бюджета муниципального образования  город Торжок  
на 2025 год и на плановый период 2026 и 2027 годов</t>
  </si>
  <si>
    <t>2027 год</t>
  </si>
  <si>
    <t xml:space="preserve">Приложение 3
к решению Торжокской городской Думы
от     .12.2024  №   </t>
  </si>
  <si>
    <t>Распределение бюджетных ассигнований  бюджета 		
муниципального образования город Торжок  по разделам и подразделам классификации		
расходов бюджетов на 2025 год и на плановый период 2026 и 2027 годов</t>
  </si>
  <si>
    <t>Приложение  5
к решению Торжокской городской Думы
от      .12.2024 №</t>
  </si>
  <si>
    <t>Распределение бюджетных ассигнований бюджета муниципального образования город Торжок 
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на 2025 год и на плановый период 2026 и 2027 годов</t>
  </si>
  <si>
    <t xml:space="preserve">  от      .12.2024 № </t>
  </si>
  <si>
    <t>муниципального образования город Торжок на 2025 год и на плановый период 2026 и 2027 годов</t>
  </si>
  <si>
    <t xml:space="preserve">Приложение 6
к решению Торжокской городской Думы
от       .12.2024 №  </t>
  </si>
  <si>
    <r>
      <t xml:space="preserve">Распределение бюджетных ассигнований </t>
    </r>
    <r>
      <rPr>
        <b/>
        <sz val="12"/>
        <color rgb="FFFF0000"/>
        <rFont val="Times New Roman"/>
        <family val="1"/>
        <charset val="204"/>
      </rPr>
      <t xml:space="preserve"> </t>
    </r>
    <r>
      <rPr>
        <b/>
        <sz val="12"/>
        <color rgb="FF000000"/>
        <rFont val="Times New Roman"/>
        <family val="1"/>
        <charset val="204"/>
      </rPr>
      <t>по целевым статьям (муниципальным программам и непрограммным направлениям деятельности),  группам и подгруппам видов расходов классификации расходов бюджетов  на 2025 год и на плановый период 
2026 и 2027 годов</t>
    </r>
  </si>
  <si>
    <t xml:space="preserve">Приложение 7
к решению Торжокской городской
Думы  от     .12.2024 №  </t>
  </si>
  <si>
    <t>Общий объем бюджетных ассигнований, направляемых  на исполнение публичных нормативных обязательств муниципального образования город Торжок
 на 2025 год и на плановый период 2026 и 2027 годов</t>
  </si>
  <si>
    <t>на 2027
год</t>
  </si>
  <si>
    <t xml:space="preserve">Приложение 8
к решению Торжокской городской Думы
от     .12.2024 № </t>
  </si>
  <si>
    <t>Обеспечение проведения выборов и референдумов</t>
  </si>
  <si>
    <t>0107</t>
  </si>
  <si>
    <t>Проведение выборов в представительные органы муниципального образования</t>
  </si>
  <si>
    <t>Специальные расходы</t>
  </si>
  <si>
    <t>0505</t>
  </si>
  <si>
    <t>Другие вопросы в области жилищно-коммунального хозяйства</t>
  </si>
  <si>
    <t>242И500000</t>
  </si>
  <si>
    <t>242И59Д017</t>
  </si>
  <si>
    <t>242И5SД017</t>
  </si>
  <si>
    <t xml:space="preserve">Реализация мероприятий по модернизации школьных систем образования </t>
  </si>
  <si>
    <t xml:space="preserve">Реализация мероприятий по модернизации школьных систем образования за счет субсидии из областного бюджета </t>
  </si>
  <si>
    <t xml:space="preserve">Реализация мероприятий по модернизации школьных систем образования  на условиях софинансирования </t>
  </si>
  <si>
    <t>211Ю400000</t>
  </si>
  <si>
    <t>211Ю457500</t>
  </si>
  <si>
    <t>211Ю4А7500</t>
  </si>
  <si>
    <t>211Ю4S7500</t>
  </si>
  <si>
    <t>Мероприятие "Реализация регионального проекта "Безопасность дорожного движения" в рамках национального проекта "Инфраструктура для жизни"</t>
  </si>
  <si>
    <t>Мероприятие "Реализация регионального проекта "Все лучшее детям"  в рамках национального проекта "Молодежь и дети"</t>
  </si>
  <si>
    <t>211Ю600000</t>
  </si>
  <si>
    <t>Мероприятие "Реализация регионального проекта "Педагоги и наставники" в рамках национального проекта "Молодежь и дети"</t>
  </si>
  <si>
    <t>211Ю651790</t>
  </si>
  <si>
    <t>Подпрограмма "Дополнительное образование"</t>
  </si>
  <si>
    <t>211Ю653031</t>
  </si>
  <si>
    <t>231И400000</t>
  </si>
  <si>
    <t>Мероприятие "Реализация регионального проекта "Формирование комфортной городской среды" в рамках национального проекта "Инфраструктура для жизни"</t>
  </si>
  <si>
    <t>231И411450</t>
  </si>
  <si>
    <t>231И4S1450</t>
  </si>
  <si>
    <t>231И455550</t>
  </si>
  <si>
    <t>Реализация программы формирования современной городской среды</t>
  </si>
  <si>
    <t>241029Д014</t>
  </si>
  <si>
    <t>24102SД014</t>
  </si>
  <si>
    <t>241039Д201</t>
  </si>
  <si>
    <t>24103SД201</t>
  </si>
  <si>
    <t>Мероприятие  "Приобретение основных средств, не относящихся к объектам недвижимости  муниципальными учреждениями в сфере предупреждения и ликвидации последствий чрезвычайных ситуаций"</t>
  </si>
  <si>
    <t>Устройство физкультурно-спортивных объектов"</t>
  </si>
  <si>
    <t>Подготовка основания для размещения спортивно-технологического оборудования спортивной площадки</t>
  </si>
  <si>
    <t xml:space="preserve">22403S0490  </t>
  </si>
  <si>
    <t>Развитие материально-технической базы средств массовой информации  города учредителем (соучредителем) которого является администрация города Торжка на условиях софинансирования</t>
  </si>
  <si>
    <t>Обеспечение деятельности центрального аппарата  контрольно-счетного органа муниципального образования</t>
  </si>
  <si>
    <t>26102S0290</t>
  </si>
  <si>
    <t>Обеспечение жилыми помещениями малоимущих многодетных семей, нуждающихся в жилых помещениях на условиях софинансирования</t>
  </si>
  <si>
    <t>241019Д006</t>
  </si>
  <si>
    <t>241029Д003</t>
  </si>
  <si>
    <t>242019Д007</t>
  </si>
  <si>
    <t>Содержание объектов и элементов благоустройства</t>
  </si>
  <si>
    <t>Приложение 2</t>
  </si>
  <si>
    <t>к   решению Торжокской городской Думы</t>
  </si>
  <si>
    <t xml:space="preserve">от .12.2024 №   </t>
  </si>
  <si>
    <t>Прогнозируемые доходы бюджета муниципального образования город Торжок по группам, подгруппам, 
статьям, подстатьям и элементам доходов классификации доходов 
бюджетов  Российской Федерации на 2025 год и на плановый период 2026 и 2027 годов</t>
  </si>
  <si>
    <t>Код классификации Российской Федерации</t>
  </si>
  <si>
    <t>Наименование дохода</t>
  </si>
  <si>
    <t xml:space="preserve">Сумма, тыс. руб.      </t>
  </si>
  <si>
    <t>000 1 00 00000 00 0000 000</t>
  </si>
  <si>
    <t>НАЛОГОВЫЕ И НЕНАЛОГОВЫЕ ДОХОДЫ</t>
  </si>
  <si>
    <t>000 1 01 00000 00 0000 000</t>
  </si>
  <si>
    <t>НАЛОГИ НА ПРИБЫЛЬ, ДОХОДЫ</t>
  </si>
  <si>
    <t>000 1 01 02000 01 0000 110</t>
  </si>
  <si>
    <t>Налог на доходы физических лиц</t>
  </si>
  <si>
    <t>000 1 01 02010 01 0000 110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</si>
  <si>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</si>
  <si>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000 1 01 02020 01 0000 110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</si>
  <si>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</si>
  <si>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000 1 01 02021 01 0000 110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</si>
  <si>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Федерации, относящейся к части налоговой базы, превышающей 2,4 миллионов рублей и составляющей не более 5 миллионов рублей</t>
  </si>
  <si>
    <t>000 1 01 02022 01 0000 110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</si>
  <si>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Федерации. относящейся к части налоговой базы, превышающей 5 миллионов рублей и составляющей не более 20 миллионов рублей</t>
  </si>
  <si>
    <t>000 1 01 02030 01 0000 110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</si>
  <si>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</si>
  <si>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000 1 01 02080 01 0000 110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</si>
  <si>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</si>
  <si>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000 1 01 02130 01 0000 110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</si>
  <si>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</si>
  <si>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000 1 01 02140 01 0000 110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</si>
  <si>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650 000 рублей)</t>
  </si>
  <si>
    <t>000 1 01 02150 01 0000 110</t>
  </si>
  <si>
    <t xml:space="preserve">Налог на доходы физических лиц в части суммы налога, превышающей 702 тысячи рублей, относящейся к части налоговой базы, превышающей 5 миллионов рублей и составляющей не более 20 миллионов рублей </t>
  </si>
  <si>
    <t>000 1 01 02180 01 0000 110</t>
  </si>
  <si>
    <t>Налог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кодекса, Российской Федерации превышающей 2,4 миллиона рублей</t>
  </si>
  <si>
    <t>000 1 03 00000 00 0000 000</t>
  </si>
  <si>
    <t>НАЛОГИ НА ТОВАРЫ (РАБОТЫ, УСЛУГИ), РЕАЛИЗУЕМЫЕ НА ТЕРРИТОРИИ РОССИЙСКОЙ ФЕДЕРАЦИИ</t>
  </si>
  <si>
    <t>000 1 03 02000 01 0000 110</t>
  </si>
  <si>
    <t>Акцизы по подакцизным товарам (продукции), производимым на территории Российской Федерации</t>
  </si>
  <si>
    <t>000 1 03 02230 01 0000 110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</si>
  <si>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</si>
  <si>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000 1 03 02231 01 0000 110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</si>
  <si>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</si>
  <si>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</si>
  <si>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</si>
  <si>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</si>
  <si>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</si>
  <si>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</si>
  <si>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</si>
  <si>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</si>
  <si>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остановленных дифференцированных нормативов отчислений в местные бюджеты (по нормативам, остановленным федеральным законом о федеральном бюджете в целях формирования дорожных фондов субъектов Российской Федерации)</t>
  </si>
  <si>
    <t>000 1 03 02260 01 0000 110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</si>
  <si>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</si>
  <si>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</si>
  <si>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</si>
  <si>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000 1 05 00000 00 0000 000</t>
  </si>
  <si>
    <t>НАЛОГИ НА СОВОКУПНЫЙ ДОХОД</t>
  </si>
  <si>
    <t>000 1 05 01000 00 0000 110</t>
  </si>
  <si>
    <t>Налог, взимаемый в связи с применением упрощенной системы налогообложения</t>
  </si>
  <si>
    <t>000 1 05 01010 01 0000 110</t>
  </si>
  <si>
    <t>Налог, взимаемый с налогоплательщиков, выбравших в качестве объекта налогообложения доходы</t>
  </si>
  <si>
    <t>000 1 05 01011 01 0000 110</t>
  </si>
  <si>
    <t>000 1 05 01020 01 0000 110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</si>
  <si>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</si>
  <si>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000 1 05 01021 01 0000 110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</si>
  <si>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</si>
  <si>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000 1 05 04000 02 0000 110</t>
  </si>
  <si>
    <t>Налог, взимаемый в связи с применением патентной системы налогообложения</t>
  </si>
  <si>
    <t>000 1 05 04010 02 0000 110</t>
  </si>
  <si>
    <t>Налог, взимаемый в связи с применением патентной системы налогообложения, зачисляемый в бюджеты городских округов</t>
  </si>
  <si>
    <t>000 1 06 00000 00 0000 000</t>
  </si>
  <si>
    <t>НАЛОГИ НА ИМУЩЕСТВО</t>
  </si>
  <si>
    <t>000 1 06 01000 00 0000 110</t>
  </si>
  <si>
    <t>Налог на имущество физических лиц</t>
  </si>
  <si>
    <t>000 1 06 01020 04 0000 110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</si>
  <si>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</si>
  <si>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000 1 06 06000 00 0000 110</t>
  </si>
  <si>
    <t>Земельный налог</t>
  </si>
  <si>
    <t>000 1 06 06030 00 0000 110</t>
  </si>
  <si>
    <t>Земельный налог с организаций</t>
  </si>
  <si>
    <t>000 1 06 06032 04 0000 110</t>
  </si>
  <si>
    <t>Земельный налог с организаций, обладающих земельным участком, расположенным в границах городских округов</t>
  </si>
  <si>
    <t>000 1 06 06040 00 0000 110</t>
  </si>
  <si>
    <t>Земельный налог с физических лиц</t>
  </si>
  <si>
    <t>000 1 06 06042 04 0000 110</t>
  </si>
  <si>
    <t>Земельный налог с физических лиц, обладающих земельным участком, расположенным в границах городских округов</t>
  </si>
  <si>
    <t>000 1 08 00000 00 0000 000</t>
  </si>
  <si>
    <t>ГОСУДАРСТВЕННАЯ ПОШЛИНА</t>
  </si>
  <si>
    <t>000 1 08 03000 01 0000 110</t>
  </si>
  <si>
    <t>Государственная пошлина по делам, рассматриваемым в судах общей юрисдикции, мировыми судьями</t>
  </si>
  <si>
    <t>000 1 08 03010 01 0000 110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</si>
  <si>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</si>
  <si>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000 1 11 00000 00 0000 000</t>
  </si>
  <si>
    <t>ДОХОДЫ ОТ ИСПОЛЬЗОВАНИЯ ИМУЩЕСТВА, НАХОДЯЩЕГОСЯ В ГОСУДАРСТВЕННОЙ И МУНИЦИПАЛЬНОЙ СОБСТВЕННОСТИ</t>
  </si>
  <si>
    <t>000 1 11 05000 00 0000 120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</si>
  <si>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</si>
  <si>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000 1 11 05010 00 0000 120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</si>
  <si>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</si>
  <si>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000 1 11 05012 04 0000 120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</si>
  <si>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</si>
  <si>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000 1 11 05020 00 0000 120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</si>
  <si>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</si>
  <si>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000 1 11 05024 04 0000 120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</si>
  <si>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</si>
  <si>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000 1 11 05070 00 0000 120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</si>
  <si>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</si>
  <si>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000 1 11 05074 04 0000 120</t>
  </si>
  <si>
    <t>Доходы от сдачи в аренду имущества, составляющего казну городских округов (за исключением земельных участков)</t>
  </si>
  <si>
    <t>000 1 11 09000 00 0000 120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</si>
  <si>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</si>
  <si>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</si>
  <si>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</si>
  <si>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000 1 11 09044 04 0000 120</t>
  </si>
  <si>
    <t>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</si>
  <si>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000 1 11 09080 00 0000 120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</si>
  <si>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</si>
  <si>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000 1 11 09080 04 0000 120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</si>
  <si>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округов, и на землях или земельных участках, государственная собственность на которые не разграничена</t>
  </si>
  <si>
    <t>000 1 12 00000 00 0000 000</t>
  </si>
  <si>
    <t>ПЛАТЕЖИ ПРИ ПОЛЬЗОВАНИИ ПРИРОДНЫМИ РЕСУРСАМИ</t>
  </si>
  <si>
    <t>000 1 12 01000 01 0000 120</t>
  </si>
  <si>
    <t>Плата за негативное воздействие на окружающую среду</t>
  </si>
  <si>
    <t>000 1 12 01010 01 0000 120</t>
  </si>
  <si>
    <t>Плата за выбросы загрязняющих веществ в атмосферный воздух стационарными объектами</t>
  </si>
  <si>
    <t>000 1 12 01030 01 0000 120</t>
  </si>
  <si>
    <t>Плата за сбросы загрязняющих веществ в водные объекты</t>
  </si>
  <si>
    <t>000 1 12 01040 01 0000 120</t>
  </si>
  <si>
    <t>Плата за размещение отходов производства и потребления</t>
  </si>
  <si>
    <t>000 1 12 01041 01 0000 120</t>
  </si>
  <si>
    <t>Плата за размещение отходов производства</t>
  </si>
  <si>
    <t>000 1 12 01042 01 0000 120</t>
  </si>
  <si>
    <t>Плата за размещение твердых коммунальных отходов</t>
  </si>
  <si>
    <t>000 1 14 00000 00 0000 000</t>
  </si>
  <si>
    <t>ДОХОДЫ ОТ ПРОДАЖИ МАТЕРИАЛЬНЫХ И НЕМАТЕРИАЛЬНЫХ АКТИВОВ</t>
  </si>
  <si>
    <t>000 1 14 06000 00 0000 430</t>
  </si>
  <si>
    <t xml:space="preserve">Доходы от продажи земельных участков, находящихся в государственной и муниципальной собственности </t>
  </si>
  <si>
    <t>000 1 14 06010 00 0000 430</t>
  </si>
  <si>
    <t>Доходы от продажи земельных участков, государственная собственность на которые не разграничена</t>
  </si>
  <si>
    <t>000 1 14  06012 04 0000 430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</si>
  <si>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округов</t>
  </si>
  <si>
    <t>000 1 14 13000 00 0000 000</t>
  </si>
  <si>
    <t>Доходы от приватизации имущества, находящегося в государственной и муниципальной собственности</t>
  </si>
  <si>
    <t>000 1 14 13040 04 0000 410</t>
  </si>
  <si>
    <t>Доходы от приватизации имущества, находящегося в собственности городских округов, в части приватизации нефинансовых активов имущества казны</t>
  </si>
  <si>
    <t>000 1 16 00000 00 0000 000</t>
  </si>
  <si>
    <t>ШТРАФЫ, САНКЦИИ, ВОЗМЕЩЕНИЕ УЩЕРБА</t>
  </si>
  <si>
    <t>000 1 16 01000 01 0000 140</t>
  </si>
  <si>
    <t>Административные штрафы, установленные Кодексом Российской Федерации об административных правонарушениях</t>
  </si>
  <si>
    <t>000 1 16 01050 01 0000 140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</si>
  <si>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</si>
  <si>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000 1 16 01053 01 0000 140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</si>
  <si>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</si>
  <si>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000 1 16 01060 01 0000 140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</si>
  <si>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</si>
  <si>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000 1 16 01063 01 0000 140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</si>
  <si>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</si>
  <si>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000 1 16 01070 01 0000 140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</si>
  <si>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</si>
  <si>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000 1 16 01073 01 0000 140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</si>
  <si>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</si>
  <si>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000 1 16 01074 01 0000 140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</si>
  <si>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</si>
  <si>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000 1 16 01080 01 0000 140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</si>
  <si>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среды, природопользования и обращения с животными</t>
  </si>
  <si>
    <t>000 1 16 01083 01 0000 140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</si>
  <si>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среды, природопользования и обращения с животными, налагаемые мировыми судьями, комиссиями по делам несовершеннолетних и защите их прав</t>
  </si>
  <si>
    <t>000 1 16 01090 01 0000 140</t>
  </si>
  <si>
    <t>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</t>
  </si>
  <si>
    <t>000 1 16 01093 01 0000 140</t>
  </si>
  <si>
    <t>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</t>
  </si>
  <si>
    <t>000 1 16 01100 01 0000 140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</si>
  <si>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</si>
  <si>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>000 1 16 01103 01 0000 140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</si>
  <si>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</si>
  <si>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>000 1 16 01140 01 0000 140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</si>
  <si>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</si>
  <si>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000 1 16 01143 01 0000 140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</si>
  <si>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</si>
  <si>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000 1 16 01150 01 0000 140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</si>
  <si>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</t>
  </si>
  <si>
    <t>000 1 16 01153 01 0000 140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</si>
  <si>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</si>
  <si>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000 1 16 01170 01 0000 140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</si>
  <si>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</si>
  <si>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000 1 16 01173 01 0000 140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</si>
  <si>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</si>
  <si>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000 1 16 01190 01 0000 140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</si>
  <si>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</si>
  <si>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000 1 16 01193 01 0000 140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</si>
  <si>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</si>
  <si>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000 1 16 01200 01 0000 140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</si>
  <si>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</si>
  <si>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000 1 16 01203 01 0000 140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</si>
  <si>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</si>
  <si>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000 1 16 02000 02 0000 140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</si>
  <si>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</si>
  <si>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>000 1 16 02020 02 0000 140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</si>
  <si>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</si>
  <si>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000 1 16 11000 01 0000 140</t>
  </si>
  <si>
    <t>Платежи, уплачиваемые в целях возмещения вреда</t>
  </si>
  <si>
    <t>000 1 16 11060 01 0000 140</t>
  </si>
  <si>
    <t>Платежи, уплачиваемые в целях возмещения вреда, причиняемого автомобильным дорогам</t>
  </si>
  <si>
    <t>000 1 16 11064 01 0000 140</t>
  </si>
  <si>
    <t>Платежи, уплачиваемые в целях возмещения вреда, причиняемого автомобильным дорогам местного значения тяжеловесными транспортными средствами</t>
  </si>
  <si>
    <t>000 2 00 00000 00 0000 000</t>
  </si>
  <si>
    <t>БЕЗВОЗМЕЗДНЫЕ ПОСТУПЛЕНИЯ</t>
  </si>
  <si>
    <t>000 2 02 00000 00 0000 000</t>
  </si>
  <si>
    <t>БЕЗВОЗМЕЗДНЫЕ ПОСТУПЛЕНИЯ ОТ ДРУГИХ БЮДЖЕТОВ БЮДЖЕТНОЙ СИСТЕМЫ РОССИЙСКОЙ ФЕДЕРАЦИИ</t>
  </si>
  <si>
    <t>000 2 02 20000 00 0000 150</t>
  </si>
  <si>
    <t>Субсидии бюджетам бюджетной системы Российской Федерации (межбюджетные субсидии)</t>
  </si>
  <si>
    <t>000 2 02 20216 00 0000 150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</si>
  <si>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</si>
  <si>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000 2 02 20216 04 0000 150</t>
  </si>
  <si>
    <t>Субсидии бюджетам городских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 (Субсидии на капитальный ремонт и ремонт улично-дорожной сети муниципальных образований Тверской области)</t>
  </si>
  <si>
    <t>Субсидии бюджетам городских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 (Субсидии на ремонт дворовых территорий многоквартирных домов, проездов к дворовым территориям многоквартирных домов населенных пунктов)</t>
  </si>
  <si>
    <t>Субсидии бюджетам городских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 (Субсидии бюджетам на проведение мероприятий в целях обеспечения безопасности дорожного движения на автомобильных дорогах общего пользования местного значения)</t>
  </si>
  <si>
    <t>000 2 02 25304 00 0000 150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</si>
  <si>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</si>
  <si>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000 2 02 25304 04 0000 150</t>
  </si>
  <si>
    <t>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</si>
  <si>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000 2 02 25750 00 0000 150</t>
  </si>
  <si>
    <t>Субсидии бюджетам на реализацию мероприятий по модернизации школьных систем образования</t>
  </si>
  <si>
    <t>000 2 02 25750 04 0000 150</t>
  </si>
  <si>
    <t>Субсидии бюджетам городских округов на реализацию мероприятий по модернизации школьных систем образования</t>
  </si>
  <si>
    <t>000 2 02 29999 00 0000 150</t>
  </si>
  <si>
    <t>Прочие субсидии</t>
  </si>
  <si>
    <t xml:space="preserve">000 2 02 29999 04 0000 150
</t>
  </si>
  <si>
    <t>Прочие субсидии бюджетам городских округов (Субсидии бюджетам на организацию  участия детей и подростков в социально значимых региональных проектах)</t>
  </si>
  <si>
    <t>Прочие субсидии бюджетам городских округов (Субсидии бюджетам на организацию отдыха детей в каникулярное время)</t>
  </si>
  <si>
    <t>Прочие субсидии бюджетам городских округов (Субсидии бюджетам на  повышение заработной платы работникам муниципальных учреждений культуры Тверской области)</t>
  </si>
  <si>
    <t>000 2 02 29999 04 0000 150</t>
  </si>
  <si>
    <t>Прочие субсидии бюджетам городских округов (Субсидии на поддержку редакций районных и городских газет)</t>
  </si>
  <si>
    <t>Прочие субсидии бюджетам городских округов (Субсидии бюджетам на  повышение заработной платы педагогическим работникам муниципальных организаций дополнительного образования)</t>
  </si>
  <si>
    <t>Прочие субсидии бюджетам городских округов (Субсидии на укрепление материально-технической базы муниципальных общеобразовательных организаций)</t>
  </si>
  <si>
    <t>Прочие субсидии бюджетам городских округов (Субсидии на поддержку обустройства мест массового отдыха населения (городских парков))</t>
  </si>
  <si>
    <t>Прочие субсидии бюджетам городских округов (Субсидии на оснащение муниципальных образовательных организаций, реализующих программы дошкольного образования, уличными игровыми комплексами)</t>
  </si>
  <si>
    <t>Прочие субсидии бюджетам городских округов (Субсидии на реализацию мероприятий по модернизации школьных систем образования за счет средств областного бюджета)</t>
  </si>
  <si>
    <t>000 2 02 30000 00 0000 150</t>
  </si>
  <si>
    <t>Субвенции бюджетам бюджетной системы Российской Федерации</t>
  </si>
  <si>
    <t>000 2 02 30029 00 0000 150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</si>
  <si>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</si>
  <si>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000 2 02 30029 04 0000 150</t>
  </si>
  <si>
    <t>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</si>
  <si>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000 2 02 35082 00 0000 150</t>
  </si>
  <si>
    <t>Субвенции бюджетам муниципальных образований на обеспечение детей-сирот и детей, оставшихся без попечения родителей, лиц из числа детей-сирот и детей, оставшихся без попечения родителей, жилыми помещениями</t>
  </si>
  <si>
    <t>000 2 02 35082 04 0000 150</t>
  </si>
  <si>
    <t>Субвенции бюджетам городских округов на обеспечение детей-сирот и детей, оставшихся без попечения родителей, лиц из числа детей-сирот и детей, оставшихся без попечения родителей, жилыми помещениями</t>
  </si>
  <si>
    <t>000 2 02 35120 00 0000 150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</si>
  <si>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</si>
  <si>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000 2 02 35120 04 0000 150</t>
  </si>
  <si>
    <t>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</si>
  <si>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000 2 02 35179 00 0000 150</t>
  </si>
  <si>
    <t>Субвенции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</si>
  <si>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000 2 02 35179 04 0000 150</t>
  </si>
  <si>
    <t>Субвенции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</si>
  <si>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000 2 02 35303 00 0000 150</t>
  </si>
  <si>
    <t>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</si>
  <si>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000 2 02 35303 04 0000 150</t>
  </si>
  <si>
    <t>Субвенции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</si>
  <si>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000 2 02 35930 00 0000 150</t>
  </si>
  <si>
    <t>Субвенции бюджетам на государственную регистрацию актов гражданского состояния</t>
  </si>
  <si>
    <t>000 2 02 35930 04 0000 150</t>
  </si>
  <si>
    <t>Субвенции бюджетам городских округов на государственную регистрацию актов гражданского состояния</t>
  </si>
  <si>
    <t>000 2 02 39999 00 0000 150</t>
  </si>
  <si>
    <t>Прочие субвенции</t>
  </si>
  <si>
    <t>000 2 02 39999 04 0000 150</t>
  </si>
  <si>
    <t>Прочие субвенции бюджетам городских округов (Субвенции бюджетам на обеспечение государственных гарантий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организациях)</t>
  </si>
  <si>
    <t>Прочие субвенции бюджетам городских округов (Субвенции бюджетам на обеспечение государственных гарантий прав на получение общедоступного и бесплатного дошкольного образования в муниципальных дошкольных образовательных организациях)</t>
  </si>
  <si>
    <t>Прочие субвенции бюджетам городских округов (Субвенции на осуществление  государственных полномочий по созданию, исполнению полномочий и обеспечению деятельности комиссий по делам несовершеннолетних)</t>
  </si>
  <si>
    <t>Прочие субвенции бюджетам городских округов (Субвенции на осуществление государственных полномочий Тверской области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правонарушениях)</t>
  </si>
  <si>
    <t>ИТОГО ДОХОДОВ</t>
  </si>
  <si>
    <t>2.1.1.2.</t>
  </si>
  <si>
    <t>малоимущим многодетным семьям, нуждающимся в жилых помещениях</t>
  </si>
  <si>
    <t>242И5АД017</t>
  </si>
  <si>
    <t>Проведение мероприятий в целях обеспечения безопасности дорожного движения на автомобильных дорогах общего пользования местного значения</t>
  </si>
  <si>
    <t>21110А1350</t>
  </si>
  <si>
    <t>24103АД201</t>
  </si>
  <si>
    <t xml:space="preserve">Оснащение муниципальных дошкольных образовательных организаций уличными игровыми комплексами </t>
  </si>
  <si>
    <t>Прочие субсидии бюджетам городских округов (Субсидии на укрепление материально-технической базы муниципальных дошкольных образовательных организаций)</t>
  </si>
  <si>
    <t>231И4А5550</t>
  </si>
  <si>
    <t xml:space="preserve">Ремонт дворовых территорий многоквартирных домов, проездов к дворовым территориям многоквартирных домов </t>
  </si>
  <si>
    <t>241039Д003</t>
  </si>
  <si>
    <t>24102АД014</t>
  </si>
  <si>
    <t xml:space="preserve">Капитальный ремонт и ремонт улично-дорожной сети города Торжка </t>
  </si>
  <si>
    <t>Мероприятие "Реализация проектов по благоустройству общественных территорий"</t>
  </si>
  <si>
    <t>Реализация программы формирования современной городской среды за счет средств местного бюджета</t>
  </si>
  <si>
    <t>Мероприятие "Реализация проектов по  обеспечению безопасности дорожного движения на автомобильных дорогах общего пользования местного значения"</t>
  </si>
  <si>
    <t>242029Д004</t>
  </si>
  <si>
    <t>Резерв на погашение кредиторской задолженности унитарного предприятия в связи с передачей имущества в государственную собственность Тверской области</t>
  </si>
  <si>
    <t>Строительство блочно-модульной котельной на ул. Зеленый городок в г.Торжке (ПИР, тех.присоединение, СМР)</t>
  </si>
  <si>
    <t>Устройство линий уличного освещения 
- Ленинградское шоссе д. 42 у бывшего кафе "Красная шапочка";                                                                                             - ул. Мира, д. 40, д.42, д.44 (дворовая территория);
- ул. Радищева от ул. Луначарского до взрослой поликлиники (проезд)</t>
  </si>
  <si>
    <t>Мероприятие "Оказание муниципальных услуг, выполнение работ муниципальными организациями в сфере жилищно-коммунального хозяйства"</t>
  </si>
</sst>
</file>

<file path=xl/styles.xml><?xml version="1.0" encoding="utf-8"?>
<styleSheet xmlns="http://schemas.openxmlformats.org/spreadsheetml/2006/main">
  <numFmts count="5">
    <numFmt numFmtId="164" formatCode="#,##0&quot;р.&quot;;\-#,##0&quot;р.&quot;"/>
    <numFmt numFmtId="165" formatCode="_-* #,##0.00&quot;р.&quot;_-;\-* #,##0.00&quot;р.&quot;_-;_-* &quot;-&quot;??&quot;р.&quot;_-;_-@_-"/>
    <numFmt numFmtId="166" formatCode="_-* #,##0.00_р_._-;\-* #,##0.00_р_._-;_-* &quot;-&quot;??_р_._-;_-@_-"/>
    <numFmt numFmtId="167" formatCode="0.0"/>
    <numFmt numFmtId="168" formatCode="#,##0.0"/>
  </numFmts>
  <fonts count="70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theme="3" tint="0.3999755851924192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theme="5" tint="-0.249977111117893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27">
    <xf numFmtId="0" fontId="0" fillId="0" borderId="0">
      <alignment wrapText="1"/>
    </xf>
    <xf numFmtId="0" fontId="54" fillId="0" borderId="0"/>
    <xf numFmtId="0" fontId="54" fillId="0" borderId="0"/>
    <xf numFmtId="0" fontId="56" fillId="0" borderId="0"/>
    <xf numFmtId="166" fontId="54" fillId="0" borderId="0" applyFont="0" applyFill="0" applyBorder="0" applyAlignment="0" applyProtection="0"/>
    <xf numFmtId="0" fontId="53" fillId="0" borderId="0"/>
    <xf numFmtId="0" fontId="53" fillId="0" borderId="0"/>
    <xf numFmtId="0" fontId="53" fillId="0" borderId="0"/>
    <xf numFmtId="0" fontId="53" fillId="0" borderId="0"/>
    <xf numFmtId="0" fontId="52" fillId="0" borderId="0"/>
    <xf numFmtId="0" fontId="53" fillId="0" borderId="0"/>
    <xf numFmtId="0" fontId="51" fillId="0" borderId="0"/>
    <xf numFmtId="165" fontId="57" fillId="0" borderId="0">
      <alignment vertical="top" wrapText="1"/>
    </xf>
    <xf numFmtId="165" fontId="59" fillId="0" borderId="0">
      <alignment vertical="top" wrapText="1"/>
    </xf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49" fillId="0" borderId="0"/>
    <xf numFmtId="0" fontId="48" fillId="0" borderId="0"/>
    <xf numFmtId="0" fontId="48" fillId="0" borderId="0"/>
    <xf numFmtId="0" fontId="53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7" fillId="0" borderId="0"/>
    <xf numFmtId="0" fontId="46" fillId="0" borderId="0"/>
    <xf numFmtId="0" fontId="46" fillId="0" borderId="0"/>
    <xf numFmtId="0" fontId="53" fillId="0" borderId="0"/>
    <xf numFmtId="165" fontId="57" fillId="0" borderId="0">
      <alignment vertical="top" wrapText="1"/>
    </xf>
    <xf numFmtId="0" fontId="46" fillId="0" borderId="0"/>
    <xf numFmtId="0" fontId="46" fillId="0" borderId="0"/>
    <xf numFmtId="0" fontId="46" fillId="0" borderId="0"/>
    <xf numFmtId="0" fontId="5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53" fillId="0" borderId="0"/>
    <xf numFmtId="0" fontId="5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166" fontId="53" fillId="0" borderId="0" applyFont="0" applyFill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4" fillId="0" borderId="0"/>
    <xf numFmtId="0" fontId="44" fillId="0" borderId="0"/>
    <xf numFmtId="0" fontId="43" fillId="0" borderId="0"/>
    <xf numFmtId="0" fontId="43" fillId="0" borderId="0"/>
    <xf numFmtId="0" fontId="42" fillId="0" borderId="0"/>
    <xf numFmtId="0" fontId="42" fillId="0" borderId="0"/>
    <xf numFmtId="165" fontId="53" fillId="0" borderId="0" applyFont="0" applyFill="0" applyBorder="0" applyAlignment="0" applyProtection="0"/>
    <xf numFmtId="0" fontId="41" fillId="0" borderId="0"/>
    <xf numFmtId="0" fontId="41" fillId="0" borderId="0"/>
    <xf numFmtId="0" fontId="41" fillId="0" borderId="0"/>
    <xf numFmtId="164" fontId="57" fillId="0" borderId="0">
      <alignment vertical="top" wrapText="1"/>
    </xf>
    <xf numFmtId="0" fontId="40" fillId="0" borderId="0"/>
    <xf numFmtId="0" fontId="39" fillId="0" borderId="0"/>
    <xf numFmtId="0" fontId="39" fillId="0" borderId="0"/>
    <xf numFmtId="0" fontId="38" fillId="0" borderId="0"/>
    <xf numFmtId="0" fontId="38" fillId="0" borderId="0"/>
    <xf numFmtId="0" fontId="37" fillId="0" borderId="0"/>
    <xf numFmtId="0" fontId="37" fillId="0" borderId="0"/>
    <xf numFmtId="0" fontId="37" fillId="0" borderId="0"/>
    <xf numFmtId="0" fontId="36" fillId="0" borderId="0"/>
    <xf numFmtId="0" fontId="36" fillId="0" borderId="0"/>
    <xf numFmtId="0" fontId="36" fillId="0" borderId="0"/>
    <xf numFmtId="0" fontId="35" fillId="0" borderId="0"/>
    <xf numFmtId="0" fontId="35" fillId="0" borderId="0"/>
    <xf numFmtId="0" fontId="35" fillId="0" borderId="0"/>
    <xf numFmtId="0" fontId="34" fillId="0" borderId="0"/>
    <xf numFmtId="0" fontId="34" fillId="0" borderId="0"/>
    <xf numFmtId="0" fontId="33" fillId="0" borderId="0"/>
    <xf numFmtId="0" fontId="33" fillId="0" borderId="0"/>
    <xf numFmtId="0" fontId="32" fillId="0" borderId="0"/>
    <xf numFmtId="0" fontId="32" fillId="0" borderId="0"/>
    <xf numFmtId="0" fontId="31" fillId="0" borderId="0"/>
    <xf numFmtId="0" fontId="30" fillId="0" borderId="0"/>
    <xf numFmtId="0" fontId="30" fillId="0" borderId="0"/>
    <xf numFmtId="0" fontId="29" fillId="0" borderId="0"/>
    <xf numFmtId="0" fontId="29" fillId="0" borderId="0"/>
    <xf numFmtId="0" fontId="29" fillId="0" borderId="0"/>
    <xf numFmtId="0" fontId="28" fillId="0" borderId="0"/>
    <xf numFmtId="0" fontId="28" fillId="0" borderId="0"/>
    <xf numFmtId="0" fontId="28" fillId="0" borderId="0"/>
    <xf numFmtId="0" fontId="27" fillId="0" borderId="0"/>
    <xf numFmtId="0" fontId="27" fillId="0" borderId="0"/>
    <xf numFmtId="0" fontId="27" fillId="0" borderId="0"/>
    <xf numFmtId="0" fontId="26" fillId="0" borderId="0"/>
    <xf numFmtId="0" fontId="25" fillId="0" borderId="0"/>
    <xf numFmtId="0" fontId="25" fillId="0" borderId="0"/>
    <xf numFmtId="0" fontId="25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65" fontId="57" fillId="0" borderId="0">
      <alignment vertical="top" wrapText="1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70">
    <xf numFmtId="0" fontId="0" fillId="0" borderId="0" xfId="0">
      <alignment wrapText="1"/>
    </xf>
    <xf numFmtId="49" fontId="60" fillId="0" borderId="1" xfId="0" applyNumberFormat="1" applyFont="1" applyFill="1" applyBorder="1" applyAlignment="1">
      <alignment horizontal="center" vertical="center" wrapText="1"/>
    </xf>
    <xf numFmtId="49" fontId="55" fillId="0" borderId="1" xfId="0" applyNumberFormat="1" applyFont="1" applyFill="1" applyBorder="1" applyAlignment="1">
      <alignment horizontal="center" vertical="center" wrapText="1"/>
    </xf>
    <xf numFmtId="165" fontId="58" fillId="0" borderId="0" xfId="12" applyNumberFormat="1" applyFont="1" applyFill="1" applyAlignment="1">
      <alignment vertical="top" wrapText="1"/>
    </xf>
    <xf numFmtId="0" fontId="62" fillId="0" borderId="3" xfId="12" applyNumberFormat="1" applyFont="1" applyFill="1" applyBorder="1" applyAlignment="1">
      <alignment horizontal="center" vertical="center" wrapText="1"/>
    </xf>
    <xf numFmtId="0" fontId="62" fillId="0" borderId="3" xfId="12" applyNumberFormat="1" applyFont="1" applyFill="1" applyBorder="1" applyAlignment="1">
      <alignment horizontal="left" vertical="center" wrapText="1"/>
    </xf>
    <xf numFmtId="168" fontId="62" fillId="0" borderId="3" xfId="12" applyNumberFormat="1" applyFont="1" applyFill="1" applyBorder="1" applyAlignment="1">
      <alignment horizontal="center" vertical="center" wrapText="1"/>
    </xf>
    <xf numFmtId="168" fontId="58" fillId="0" borderId="3" xfId="12" applyNumberFormat="1" applyFont="1" applyFill="1" applyBorder="1" applyAlignment="1">
      <alignment horizontal="center" vertical="center" wrapText="1"/>
    </xf>
    <xf numFmtId="0" fontId="55" fillId="0" borderId="1" xfId="0" applyFont="1" applyFill="1" applyBorder="1" applyAlignment="1">
      <alignment vertical="center" wrapText="1"/>
    </xf>
    <xf numFmtId="49" fontId="55" fillId="0" borderId="1" xfId="0" applyNumberFormat="1" applyFont="1" applyFill="1" applyBorder="1" applyAlignment="1" applyProtection="1">
      <alignment horizontal="center" vertical="center"/>
      <protection locked="0"/>
    </xf>
    <xf numFmtId="49" fontId="55" fillId="0" borderId="1" xfId="0" applyNumberFormat="1" applyFont="1" applyFill="1" applyBorder="1" applyAlignment="1">
      <alignment horizontal="center" vertical="center"/>
    </xf>
    <xf numFmtId="0" fontId="55" fillId="0" borderId="1" xfId="0" applyFont="1" applyFill="1" applyBorder="1" applyAlignment="1">
      <alignment horizontal="center" vertical="center" wrapText="1"/>
    </xf>
    <xf numFmtId="0" fontId="60" fillId="0" borderId="1" xfId="0" applyFont="1" applyFill="1" applyBorder="1" applyAlignment="1">
      <alignment horizontal="center" vertical="center" wrapText="1"/>
    </xf>
    <xf numFmtId="0" fontId="58" fillId="0" borderId="3" xfId="12" applyNumberFormat="1" applyFont="1" applyFill="1" applyBorder="1" applyAlignment="1">
      <alignment horizontal="left" vertical="center" wrapText="1"/>
    </xf>
    <xf numFmtId="165" fontId="58" fillId="0" borderId="0" xfId="12" applyNumberFormat="1" applyFont="1" applyFill="1" applyAlignment="1">
      <alignment vertical="center" wrapText="1"/>
    </xf>
    <xf numFmtId="49" fontId="58" fillId="0" borderId="3" xfId="12" applyNumberFormat="1" applyFont="1" applyFill="1" applyBorder="1" applyAlignment="1">
      <alignment horizontal="center" vertical="center" wrapText="1"/>
    </xf>
    <xf numFmtId="0" fontId="62" fillId="0" borderId="1" xfId="12" applyNumberFormat="1" applyFont="1" applyFill="1" applyBorder="1" applyAlignment="1">
      <alignment horizontal="center" vertical="center" wrapText="1"/>
    </xf>
    <xf numFmtId="168" fontId="58" fillId="0" borderId="1" xfId="12" applyNumberFormat="1" applyFont="1" applyFill="1" applyBorder="1" applyAlignment="1">
      <alignment horizontal="center" vertical="center" wrapText="1"/>
    </xf>
    <xf numFmtId="0" fontId="63" fillId="0" borderId="1" xfId="12" applyNumberFormat="1" applyFont="1" applyFill="1" applyBorder="1" applyAlignment="1">
      <alignment horizontal="center" vertical="center" wrapText="1"/>
    </xf>
    <xf numFmtId="0" fontId="61" fillId="0" borderId="1" xfId="0" applyFont="1" applyFill="1" applyBorder="1" applyAlignment="1">
      <alignment horizontal="left" vertical="center" wrapText="1"/>
    </xf>
    <xf numFmtId="165" fontId="58" fillId="0" borderId="0" xfId="12" applyNumberFormat="1" applyFont="1" applyFill="1" applyAlignment="1">
      <alignment horizontal="center" vertical="center" wrapText="1"/>
    </xf>
    <xf numFmtId="168" fontId="55" fillId="0" borderId="1" xfId="12" applyNumberFormat="1" applyFont="1" applyFill="1" applyBorder="1" applyAlignment="1">
      <alignment horizontal="center" vertical="center" wrapText="1"/>
    </xf>
    <xf numFmtId="49" fontId="58" fillId="0" borderId="1" xfId="12" applyNumberFormat="1" applyFont="1" applyFill="1" applyBorder="1" applyAlignment="1">
      <alignment horizontal="center" vertical="center" wrapText="1"/>
    </xf>
    <xf numFmtId="0" fontId="61" fillId="0" borderId="1" xfId="0" applyFont="1" applyFill="1" applyBorder="1" applyAlignment="1">
      <alignment horizontal="left" vertical="center"/>
    </xf>
    <xf numFmtId="0" fontId="58" fillId="0" borderId="1" xfId="12" applyNumberFormat="1" applyFont="1" applyFill="1" applyBorder="1" applyAlignment="1">
      <alignment vertical="center" wrapText="1"/>
    </xf>
    <xf numFmtId="0" fontId="58" fillId="0" borderId="3" xfId="12" applyNumberFormat="1" applyFont="1" applyFill="1" applyBorder="1" applyAlignment="1">
      <alignment horizontal="center" vertical="center" wrapText="1"/>
    </xf>
    <xf numFmtId="168" fontId="61" fillId="0" borderId="1" xfId="12" applyNumberFormat="1" applyFont="1" applyFill="1" applyBorder="1" applyAlignment="1">
      <alignment horizontal="center" vertical="center" wrapText="1"/>
    </xf>
    <xf numFmtId="165" fontId="55" fillId="0" borderId="0" xfId="12" applyNumberFormat="1" applyFont="1" applyFill="1" applyAlignment="1">
      <alignment vertical="top" wrapText="1"/>
    </xf>
    <xf numFmtId="0" fontId="61" fillId="0" borderId="1" xfId="12" applyNumberFormat="1" applyFont="1" applyFill="1" applyBorder="1" applyAlignment="1">
      <alignment horizontal="center" vertical="center" wrapText="1"/>
    </xf>
    <xf numFmtId="2" fontId="58" fillId="0" borderId="0" xfId="12" applyNumberFormat="1" applyFont="1" applyFill="1" applyAlignment="1">
      <alignment vertical="top" wrapText="1"/>
    </xf>
    <xf numFmtId="165" fontId="58" fillId="0" borderId="0" xfId="13" applyNumberFormat="1" applyFont="1" applyFill="1" applyAlignment="1">
      <alignment vertical="center" wrapText="1"/>
    </xf>
    <xf numFmtId="0" fontId="62" fillId="0" borderId="7" xfId="13" applyNumberFormat="1" applyFont="1" applyFill="1" applyBorder="1" applyAlignment="1">
      <alignment horizontal="center" vertical="center" wrapText="1"/>
    </xf>
    <xf numFmtId="0" fontId="62" fillId="0" borderId="7" xfId="13" applyNumberFormat="1" applyFont="1" applyFill="1" applyBorder="1" applyAlignment="1">
      <alignment horizontal="left" vertical="center" wrapText="1"/>
    </xf>
    <xf numFmtId="0" fontId="61" fillId="0" borderId="1" xfId="13" applyNumberFormat="1" applyFont="1" applyFill="1" applyBorder="1" applyAlignment="1">
      <alignment horizontal="center" vertical="center" wrapText="1"/>
    </xf>
    <xf numFmtId="165" fontId="62" fillId="0" borderId="0" xfId="13" applyNumberFormat="1" applyFont="1" applyFill="1" applyAlignment="1">
      <alignment vertical="center" wrapText="1"/>
    </xf>
    <xf numFmtId="167" fontId="62" fillId="0" borderId="7" xfId="13" applyNumberFormat="1" applyFont="1" applyFill="1" applyBorder="1" applyAlignment="1">
      <alignment horizontal="center" vertical="center" wrapText="1"/>
    </xf>
    <xf numFmtId="167" fontId="62" fillId="0" borderId="1" xfId="13" applyNumberFormat="1" applyFont="1" applyFill="1" applyBorder="1" applyAlignment="1">
      <alignment horizontal="center" vertical="center" wrapText="1"/>
    </xf>
    <xf numFmtId="167" fontId="58" fillId="0" borderId="1" xfId="13" applyNumberFormat="1" applyFont="1" applyFill="1" applyBorder="1" applyAlignment="1">
      <alignment horizontal="center" vertical="center" wrapText="1"/>
    </xf>
    <xf numFmtId="167" fontId="58" fillId="0" borderId="0" xfId="13" applyNumberFormat="1" applyFont="1" applyFill="1" applyAlignment="1">
      <alignment vertical="center" wrapText="1"/>
    </xf>
    <xf numFmtId="167" fontId="55" fillId="0" borderId="1" xfId="13" applyNumberFormat="1" applyFont="1" applyFill="1" applyBorder="1" applyAlignment="1">
      <alignment horizontal="center" vertical="center" wrapText="1"/>
    </xf>
    <xf numFmtId="0" fontId="61" fillId="0" borderId="3" xfId="12" applyNumberFormat="1" applyFont="1" applyFill="1" applyBorder="1" applyAlignment="1">
      <alignment horizontal="left" vertical="center" wrapText="1"/>
    </xf>
    <xf numFmtId="49" fontId="58" fillId="0" borderId="0" xfId="12" applyNumberFormat="1" applyFont="1" applyFill="1" applyAlignment="1">
      <alignment vertical="top" wrapText="1"/>
    </xf>
    <xf numFmtId="0" fontId="55" fillId="0" borderId="1" xfId="0" applyFont="1" applyFill="1" applyBorder="1" applyAlignment="1">
      <alignment horizontal="left" vertical="center" wrapText="1"/>
    </xf>
    <xf numFmtId="168" fontId="62" fillId="0" borderId="9" xfId="12" applyNumberFormat="1" applyFont="1" applyFill="1" applyBorder="1" applyAlignment="1">
      <alignment horizontal="center" vertical="center" wrapText="1"/>
    </xf>
    <xf numFmtId="0" fontId="55" fillId="0" borderId="1" xfId="0" applyFont="1" applyBorder="1" applyAlignment="1">
      <alignment horizontal="left" vertical="center" wrapText="1"/>
    </xf>
    <xf numFmtId="0" fontId="61" fillId="0" borderId="1" xfId="12" applyNumberFormat="1" applyFont="1" applyFill="1" applyBorder="1" applyAlignment="1">
      <alignment horizontal="left" vertical="center" wrapText="1"/>
    </xf>
    <xf numFmtId="0" fontId="55" fillId="0" borderId="1" xfId="0" applyFont="1" applyFill="1" applyBorder="1" applyAlignment="1" applyProtection="1">
      <alignment horizontal="left" vertical="center" wrapText="1"/>
      <protection locked="0"/>
    </xf>
    <xf numFmtId="49" fontId="55" fillId="0" borderId="1" xfId="0" applyNumberFormat="1" applyFont="1" applyFill="1" applyBorder="1" applyAlignment="1">
      <alignment horizontal="left" vertical="center" wrapText="1"/>
    </xf>
    <xf numFmtId="165" fontId="55" fillId="0" borderId="0" xfId="12" applyNumberFormat="1" applyFont="1" applyFill="1" applyAlignment="1">
      <alignment horizontal="left" vertical="center" wrapText="1"/>
    </xf>
    <xf numFmtId="0" fontId="58" fillId="0" borderId="1" xfId="12" applyNumberFormat="1" applyFont="1" applyFill="1" applyBorder="1" applyAlignment="1">
      <alignment horizontal="left" vertical="center" wrapText="1"/>
    </xf>
    <xf numFmtId="49" fontId="60" fillId="0" borderId="1" xfId="0" applyNumberFormat="1" applyFont="1" applyFill="1" applyBorder="1" applyAlignment="1">
      <alignment horizontal="left" vertical="center" wrapText="1"/>
    </xf>
    <xf numFmtId="165" fontId="58" fillId="0" borderId="0" xfId="12" applyNumberFormat="1" applyFont="1" applyFill="1" applyAlignment="1">
      <alignment horizontal="left" vertical="center" wrapText="1"/>
    </xf>
    <xf numFmtId="0" fontId="62" fillId="0" borderId="1" xfId="12" applyNumberFormat="1" applyFont="1" applyFill="1" applyBorder="1" applyAlignment="1">
      <alignment horizontal="left" vertical="center" wrapText="1"/>
    </xf>
    <xf numFmtId="165" fontId="58" fillId="0" borderId="0" xfId="13" applyNumberFormat="1" applyFont="1" applyFill="1" applyAlignment="1">
      <alignment horizontal="left" vertical="center" wrapText="1"/>
    </xf>
    <xf numFmtId="0" fontId="58" fillId="0" borderId="3" xfId="12" applyNumberFormat="1" applyFont="1" applyFill="1" applyBorder="1" applyAlignment="1">
      <alignment horizontal="left" vertical="center" wrapText="1"/>
    </xf>
    <xf numFmtId="0" fontId="55" fillId="0" borderId="1" xfId="12" applyNumberFormat="1" applyFont="1" applyFill="1" applyBorder="1" applyAlignment="1">
      <alignment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8" fillId="0" borderId="7" xfId="12" applyNumberFormat="1" applyFont="1" applyFill="1" applyBorder="1" applyAlignment="1">
      <alignment horizontal="left" vertical="center" wrapText="1"/>
    </xf>
    <xf numFmtId="168" fontId="58" fillId="0" borderId="7" xfId="12" applyNumberFormat="1" applyFont="1" applyFill="1" applyBorder="1" applyAlignment="1">
      <alignment horizontal="center" vertical="center" wrapText="1"/>
    </xf>
    <xf numFmtId="168" fontId="62" fillId="0" borderId="1" xfId="12" applyNumberFormat="1" applyFont="1" applyFill="1" applyBorder="1" applyAlignment="1">
      <alignment horizontal="center" vertical="center" wrapText="1"/>
    </xf>
    <xf numFmtId="168" fontId="58" fillId="0" borderId="9" xfId="12" applyNumberFormat="1" applyFont="1" applyFill="1" applyBorder="1" applyAlignment="1">
      <alignment horizontal="center" vertical="center" wrapText="1"/>
    </xf>
    <xf numFmtId="0" fontId="55" fillId="0" borderId="0" xfId="0" applyFont="1" applyFill="1">
      <alignment wrapText="1"/>
    </xf>
    <xf numFmtId="0" fontId="58" fillId="0" borderId="11" xfId="12" applyNumberFormat="1" applyFont="1" applyFill="1" applyBorder="1" applyAlignment="1">
      <alignment horizontal="center" vertical="center" wrapText="1"/>
    </xf>
    <xf numFmtId="49" fontId="58" fillId="0" borderId="11" xfId="12" applyNumberFormat="1" applyFont="1" applyFill="1" applyBorder="1" applyAlignment="1">
      <alignment horizontal="center" vertical="center" wrapText="1"/>
    </xf>
    <xf numFmtId="0" fontId="58" fillId="0" borderId="9" xfId="12" applyNumberFormat="1" applyFont="1" applyFill="1" applyBorder="1" applyAlignment="1">
      <alignment horizontal="left" vertical="center" wrapText="1"/>
    </xf>
    <xf numFmtId="0" fontId="58" fillId="0" borderId="3" xfId="12" applyNumberFormat="1" applyFont="1" applyFill="1" applyBorder="1" applyAlignment="1">
      <alignment horizontal="left" vertical="center" wrapText="1"/>
    </xf>
    <xf numFmtId="168" fontId="58" fillId="0" borderId="11" xfId="12" applyNumberFormat="1" applyFont="1" applyFill="1" applyBorder="1" applyAlignment="1">
      <alignment horizontal="center" vertical="center" wrapText="1"/>
    </xf>
    <xf numFmtId="0" fontId="58" fillId="0" borderId="12" xfId="12" applyNumberFormat="1" applyFont="1" applyFill="1" applyBorder="1" applyAlignment="1">
      <alignment horizontal="center" vertical="center" wrapText="1"/>
    </xf>
    <xf numFmtId="168" fontId="58" fillId="0" borderId="12" xfId="12" applyNumberFormat="1" applyFont="1" applyFill="1" applyBorder="1" applyAlignment="1">
      <alignment horizontal="center" vertical="center" wrapText="1"/>
    </xf>
    <xf numFmtId="168" fontId="58" fillId="0" borderId="2" xfId="12" applyNumberFormat="1" applyFont="1" applyFill="1" applyBorder="1" applyAlignment="1">
      <alignment horizontal="center" vertical="center" wrapText="1"/>
    </xf>
    <xf numFmtId="165" fontId="58" fillId="0" borderId="1" xfId="12" applyNumberFormat="1" applyFont="1" applyFill="1" applyBorder="1" applyAlignment="1">
      <alignment vertical="top" wrapText="1"/>
    </xf>
    <xf numFmtId="0" fontId="58" fillId="0" borderId="7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168" fontId="58" fillId="0" borderId="5" xfId="12" applyNumberFormat="1" applyFont="1" applyFill="1" applyBorder="1" applyAlignment="1">
      <alignment horizontal="center" vertical="center" wrapText="1"/>
    </xf>
    <xf numFmtId="168" fontId="58" fillId="0" borderId="15" xfId="12" applyNumberFormat="1" applyFont="1" applyFill="1" applyBorder="1" applyAlignment="1">
      <alignment horizontal="center" vertical="center" wrapText="1"/>
    </xf>
    <xf numFmtId="0" fontId="58" fillId="0" borderId="12" xfId="12" applyNumberFormat="1" applyFont="1" applyFill="1" applyBorder="1" applyAlignment="1">
      <alignment horizontal="left" vertical="center" wrapText="1"/>
    </xf>
    <xf numFmtId="0" fontId="58" fillId="0" borderId="13" xfId="12" applyNumberFormat="1" applyFont="1" applyFill="1" applyBorder="1" applyAlignment="1">
      <alignment horizontal="center" vertical="center" wrapText="1"/>
    </xf>
    <xf numFmtId="0" fontId="62" fillId="0" borderId="4" xfId="12" applyNumberFormat="1" applyFont="1" applyFill="1" applyBorder="1" applyAlignment="1">
      <alignment horizontal="center" vertical="center" wrapText="1"/>
    </xf>
    <xf numFmtId="165" fontId="58" fillId="0" borderId="0" xfId="13" applyNumberFormat="1" applyFont="1" applyFill="1" applyBorder="1" applyAlignment="1">
      <alignment vertical="center" wrapText="1"/>
    </xf>
    <xf numFmtId="165" fontId="58" fillId="0" borderId="0" xfId="13" applyNumberFormat="1" applyFont="1" applyFill="1" applyBorder="1" applyAlignment="1">
      <alignment horizontal="left" vertical="center" wrapText="1"/>
    </xf>
    <xf numFmtId="167" fontId="58" fillId="0" borderId="0" xfId="13" applyNumberFormat="1" applyFont="1" applyFill="1" applyBorder="1" applyAlignment="1">
      <alignment vertical="center" wrapText="1"/>
    </xf>
    <xf numFmtId="165" fontId="62" fillId="0" borderId="0" xfId="13" applyNumberFormat="1" applyFont="1" applyFill="1" applyBorder="1" applyAlignment="1">
      <alignment vertical="center" wrapText="1"/>
    </xf>
    <xf numFmtId="49" fontId="55" fillId="0" borderId="1" xfId="0" applyNumberFormat="1" applyFont="1" applyBorder="1" applyAlignment="1">
      <alignment horizontal="center" vertical="center"/>
    </xf>
    <xf numFmtId="0" fontId="55" fillId="0" borderId="0" xfId="0" applyFont="1">
      <alignment wrapText="1"/>
    </xf>
    <xf numFmtId="49" fontId="61" fillId="0" borderId="1" xfId="0" applyNumberFormat="1" applyFont="1" applyBorder="1" applyAlignment="1">
      <alignment horizontal="center" vertical="center"/>
    </xf>
    <xf numFmtId="0" fontId="61" fillId="0" borderId="1" xfId="0" applyFont="1" applyBorder="1" applyAlignment="1">
      <alignment horizontal="left" vertical="center" wrapText="1"/>
    </xf>
    <xf numFmtId="167" fontId="61" fillId="0" borderId="1" xfId="0" applyNumberFormat="1" applyFont="1" applyBorder="1" applyAlignment="1">
      <alignment horizontal="center" vertical="center"/>
    </xf>
    <xf numFmtId="167" fontId="55" fillId="0" borderId="1" xfId="0" applyNumberFormat="1" applyFont="1" applyBorder="1" applyAlignment="1">
      <alignment horizontal="center" vertical="center"/>
    </xf>
    <xf numFmtId="167" fontId="55" fillId="0" borderId="1" xfId="0" applyNumberFormat="1" applyFont="1" applyBorder="1" applyAlignment="1">
      <alignment horizontal="center" vertical="center" wrapText="1"/>
    </xf>
    <xf numFmtId="49" fontId="55" fillId="0" borderId="0" xfId="0" applyNumberFormat="1" applyFont="1" applyFill="1" applyBorder="1" applyAlignment="1">
      <alignment horizontal="center"/>
    </xf>
    <xf numFmtId="49" fontId="55" fillId="0" borderId="0" xfId="0" applyNumberFormat="1" applyFont="1" applyFill="1" applyBorder="1" applyAlignment="1">
      <alignment horizontal="right"/>
    </xf>
    <xf numFmtId="0" fontId="58" fillId="0" borderId="2" xfId="0" applyFont="1" applyFill="1" applyBorder="1" applyAlignment="1">
      <alignment horizontal="center" vertical="center" wrapText="1"/>
    </xf>
    <xf numFmtId="0" fontId="55" fillId="0" borderId="2" xfId="0" applyFont="1" applyFill="1" applyBorder="1" applyAlignment="1">
      <alignment horizontal="left" vertical="center" wrapText="1"/>
    </xf>
    <xf numFmtId="0" fontId="55" fillId="0" borderId="2" xfId="0" applyFont="1" applyFill="1" applyBorder="1" applyAlignment="1">
      <alignment horizontal="center" vertical="center" wrapText="1"/>
    </xf>
    <xf numFmtId="167" fontId="58" fillId="0" borderId="2" xfId="0" applyNumberFormat="1" applyFont="1" applyFill="1" applyBorder="1" applyAlignment="1">
      <alignment horizontal="center" vertical="center" wrapText="1"/>
    </xf>
    <xf numFmtId="49" fontId="55" fillId="0" borderId="2" xfId="0" applyNumberFormat="1" applyFont="1" applyFill="1" applyBorder="1" applyAlignment="1">
      <alignment horizontal="center" vertical="center" wrapText="1"/>
    </xf>
    <xf numFmtId="168" fontId="58" fillId="0" borderId="2" xfId="0" applyNumberFormat="1" applyFont="1" applyFill="1" applyBorder="1" applyAlignment="1">
      <alignment horizontal="center" vertical="center" wrapText="1"/>
    </xf>
    <xf numFmtId="168" fontId="55" fillId="0" borderId="2" xfId="0" applyNumberFormat="1" applyFont="1" applyFill="1" applyBorder="1" applyAlignment="1">
      <alignment horizontal="center" vertical="center" wrapText="1"/>
    </xf>
    <xf numFmtId="0" fontId="55" fillId="0" borderId="13" xfId="12" applyNumberFormat="1" applyFont="1" applyFill="1" applyBorder="1" applyAlignment="1">
      <alignment horizontal="center" vertical="center" wrapText="1"/>
    </xf>
    <xf numFmtId="0" fontId="55" fillId="0" borderId="1" xfId="0" applyFont="1" applyBorder="1" applyAlignment="1">
      <alignment horizontal="center" vertical="center" wrapText="1"/>
    </xf>
    <xf numFmtId="167" fontId="58" fillId="0" borderId="2" xfId="13" applyNumberFormat="1" applyFont="1" applyFill="1" applyBorder="1" applyAlignment="1">
      <alignment horizontal="center" vertical="center" wrapText="1"/>
    </xf>
    <xf numFmtId="0" fontId="55" fillId="0" borderId="1" xfId="0" applyFont="1" applyFill="1" applyBorder="1">
      <alignment wrapText="1"/>
    </xf>
    <xf numFmtId="0" fontId="55" fillId="0" borderId="0" xfId="0" applyFont="1" applyAlignment="1">
      <alignment horizontal="right"/>
    </xf>
    <xf numFmtId="49" fontId="55" fillId="0" borderId="11" xfId="0" applyNumberFormat="1" applyFont="1" applyBorder="1" applyAlignment="1">
      <alignment horizontal="center" vertical="center" wrapText="1"/>
    </xf>
    <xf numFmtId="0" fontId="55" fillId="0" borderId="11" xfId="0" applyFont="1" applyBorder="1" applyAlignment="1">
      <alignment horizontal="center" vertical="center" wrapText="1"/>
    </xf>
    <xf numFmtId="0" fontId="55" fillId="0" borderId="0" xfId="0" applyFont="1" applyAlignment="1">
      <alignment horizontal="center" vertical="center"/>
    </xf>
    <xf numFmtId="0" fontId="55" fillId="0" borderId="0" xfId="0" applyFont="1" applyAlignment="1">
      <alignment horizontal="center" vertical="center" wrapText="1"/>
    </xf>
    <xf numFmtId="0" fontId="58" fillId="0" borderId="1" xfId="183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8" fillId="0" borderId="3" xfId="13" applyNumberFormat="1" applyFont="1" applyFill="1" applyBorder="1" applyAlignment="1">
      <alignment horizontal="center" vertical="center" wrapText="1"/>
    </xf>
    <xf numFmtId="167" fontId="58" fillId="0" borderId="3" xfId="13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7" xfId="12" applyNumberFormat="1" applyFont="1" applyFill="1" applyBorder="1" applyAlignment="1">
      <alignment horizontal="center" vertical="center" wrapText="1"/>
    </xf>
    <xf numFmtId="0" fontId="58" fillId="0" borderId="4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8" fillId="0" borderId="3" xfId="12" applyNumberFormat="1" applyFont="1" applyFill="1" applyBorder="1" applyAlignment="1">
      <alignment horizontal="center" vertical="center" wrapText="1"/>
    </xf>
    <xf numFmtId="0" fontId="58" fillId="0" borderId="3" xfId="12" applyNumberFormat="1" applyFont="1" applyFill="1" applyBorder="1" applyAlignment="1">
      <alignment horizontal="left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61" fillId="0" borderId="9" xfId="12" applyNumberFormat="1" applyFont="1" applyFill="1" applyBorder="1" applyAlignment="1">
      <alignment horizontal="left" vertical="center" wrapText="1"/>
    </xf>
    <xf numFmtId="49" fontId="62" fillId="0" borderId="1" xfId="12" applyNumberFormat="1" applyFont="1" applyFill="1" applyBorder="1" applyAlignment="1">
      <alignment horizontal="center" vertical="center" wrapText="1"/>
    </xf>
    <xf numFmtId="0" fontId="55" fillId="0" borderId="0" xfId="0" applyFont="1" applyAlignment="1">
      <alignment horizontal="right"/>
    </xf>
    <xf numFmtId="0" fontId="58" fillId="0" borderId="0" xfId="12" applyNumberFormat="1" applyFont="1" applyFill="1" applyAlignment="1">
      <alignment horizontal="right" vertical="center" wrapText="1"/>
    </xf>
    <xf numFmtId="0" fontId="58" fillId="0" borderId="0" xfId="12" applyNumberFormat="1" applyFont="1" applyFill="1" applyAlignment="1">
      <alignment horizontal="right" vertical="top" wrapText="1"/>
    </xf>
    <xf numFmtId="0" fontId="58" fillId="0" borderId="0" xfId="13" applyNumberFormat="1" applyFont="1" applyFill="1" applyAlignment="1">
      <alignment horizontal="right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4" xfId="12" applyNumberFormat="1" applyFont="1" applyFill="1" applyBorder="1" applyAlignment="1">
      <alignment horizontal="center" vertical="center" wrapText="1"/>
    </xf>
    <xf numFmtId="0" fontId="58" fillId="0" borderId="0" xfId="12" applyNumberFormat="1" applyFont="1" applyFill="1" applyAlignment="1">
      <alignment horizontal="right" vertical="top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8" fillId="0" borderId="3" xfId="12" applyNumberFormat="1" applyFont="1" applyFill="1" applyBorder="1" applyAlignment="1">
      <alignment horizontal="center" vertical="center" wrapText="1"/>
    </xf>
    <xf numFmtId="0" fontId="58" fillId="0" borderId="3" xfId="12" applyNumberFormat="1" applyFont="1" applyFill="1" applyBorder="1" applyAlignment="1">
      <alignment horizontal="left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8" fillId="0" borderId="3" xfId="12" applyNumberFormat="1" applyFont="1" applyFill="1" applyBorder="1" applyAlignment="1">
      <alignment horizontal="left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168" fontId="55" fillId="0" borderId="1" xfId="0" applyNumberFormat="1" applyFont="1" applyFill="1" applyBorder="1" applyAlignment="1">
      <alignment horizontal="center" vertical="center" wrapText="1"/>
    </xf>
    <xf numFmtId="0" fontId="55" fillId="0" borderId="0" xfId="208" applyFont="1" applyAlignment="1">
      <alignment horizontal="left"/>
    </xf>
    <xf numFmtId="0" fontId="55" fillId="0" borderId="0" xfId="208" applyFont="1"/>
    <xf numFmtId="0" fontId="55" fillId="0" borderId="0" xfId="208" applyFont="1" applyAlignment="1">
      <alignment horizontal="center"/>
    </xf>
    <xf numFmtId="0" fontId="61" fillId="0" borderId="0" xfId="208" applyFont="1" applyAlignment="1">
      <alignment horizontal="center"/>
    </xf>
    <xf numFmtId="0" fontId="55" fillId="0" borderId="11" xfId="208" applyFont="1" applyBorder="1" applyAlignment="1">
      <alignment horizontal="center" vertical="center" wrapText="1"/>
    </xf>
    <xf numFmtId="0" fontId="61" fillId="0" borderId="11" xfId="208" applyFont="1" applyBorder="1" applyAlignment="1">
      <alignment horizontal="center" vertical="center" wrapText="1"/>
    </xf>
    <xf numFmtId="0" fontId="61" fillId="0" borderId="1" xfId="209" applyFont="1" applyBorder="1" applyAlignment="1">
      <alignment horizontal="left" vertical="center" wrapText="1"/>
    </xf>
    <xf numFmtId="0" fontId="61" fillId="0" borderId="12" xfId="208" applyFont="1" applyFill="1" applyBorder="1" applyAlignment="1">
      <alignment horizontal="center" vertical="center" wrapText="1"/>
    </xf>
    <xf numFmtId="167" fontId="61" fillId="0" borderId="1" xfId="208" applyNumberFormat="1" applyFont="1" applyBorder="1" applyAlignment="1">
      <alignment horizontal="center" vertical="center" wrapText="1"/>
    </xf>
    <xf numFmtId="49" fontId="61" fillId="0" borderId="1" xfId="208" applyNumberFormat="1" applyFont="1" applyFill="1" applyBorder="1" applyAlignment="1">
      <alignment horizontal="center" vertical="center" wrapText="1"/>
    </xf>
    <xf numFmtId="0" fontId="61" fillId="0" borderId="0" xfId="208" applyFont="1"/>
    <xf numFmtId="0" fontId="55" fillId="0" borderId="1" xfId="210" applyFont="1" applyBorder="1" applyAlignment="1">
      <alignment horizontal="left" vertical="center" wrapText="1"/>
    </xf>
    <xf numFmtId="0" fontId="55" fillId="0" borderId="1" xfId="210" applyFont="1" applyFill="1" applyBorder="1" applyAlignment="1">
      <alignment horizontal="left" vertical="center" wrapText="1"/>
    </xf>
    <xf numFmtId="0" fontId="61" fillId="0" borderId="1" xfId="209" applyFont="1" applyFill="1" applyBorder="1" applyAlignment="1">
      <alignment horizontal="left" vertical="center" wrapText="1"/>
    </xf>
    <xf numFmtId="0" fontId="55" fillId="0" borderId="1" xfId="209" applyFont="1" applyBorder="1" applyAlignment="1">
      <alignment horizontal="left" vertical="center" wrapText="1"/>
    </xf>
    <xf numFmtId="0" fontId="61" fillId="0" borderId="1" xfId="208" applyFont="1" applyBorder="1" applyAlignment="1">
      <alignment horizontal="left" vertical="center" wrapText="1"/>
    </xf>
    <xf numFmtId="0" fontId="55" fillId="0" borderId="0" xfId="208" applyFont="1" applyBorder="1" applyAlignment="1">
      <alignment horizontal="left" vertical="center" wrapText="1"/>
    </xf>
    <xf numFmtId="0" fontId="55" fillId="0" borderId="0" xfId="208" applyFont="1" applyBorder="1" applyAlignment="1">
      <alignment horizontal="center" vertical="center" wrapText="1"/>
    </xf>
    <xf numFmtId="167" fontId="55" fillId="0" borderId="0" xfId="208" applyNumberFormat="1" applyFont="1" applyFill="1" applyBorder="1" applyAlignment="1">
      <alignment horizontal="center" vertical="center" wrapText="1"/>
    </xf>
    <xf numFmtId="167" fontId="61" fillId="0" borderId="0" xfId="208" applyNumberFormat="1" applyFont="1" applyBorder="1" applyAlignment="1">
      <alignment horizontal="center" vertical="center" wrapText="1"/>
    </xf>
    <xf numFmtId="49" fontId="55" fillId="0" borderId="0" xfId="208" applyNumberFormat="1" applyFont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0" xfId="12" applyNumberFormat="1" applyFont="1" applyFill="1" applyAlignment="1">
      <alignment horizontal="right" vertical="top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8" fillId="0" borderId="3" xfId="12" applyNumberFormat="1" applyFont="1" applyFill="1" applyBorder="1" applyAlignment="1">
      <alignment horizontal="center" vertical="center" wrapText="1"/>
    </xf>
    <xf numFmtId="0" fontId="58" fillId="0" borderId="3" xfId="12" applyNumberFormat="1" applyFont="1" applyFill="1" applyBorder="1" applyAlignment="1">
      <alignment horizontal="left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14" fontId="58" fillId="0" borderId="3" xfId="12" applyNumberFormat="1" applyFont="1" applyFill="1" applyBorder="1" applyAlignment="1">
      <alignment horizontal="center" vertical="center" wrapText="1"/>
    </xf>
    <xf numFmtId="0" fontId="58" fillId="0" borderId="3" xfId="12" applyNumberFormat="1" applyFont="1" applyFill="1" applyBorder="1" applyAlignment="1">
      <alignment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8" fillId="0" borderId="3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65" fillId="0" borderId="0" xfId="208" applyFont="1" applyBorder="1" applyAlignment="1">
      <alignment horizontal="left" vertical="center" wrapText="1"/>
    </xf>
    <xf numFmtId="0" fontId="65" fillId="0" borderId="0" xfId="208" applyFont="1" applyBorder="1" applyAlignment="1">
      <alignment horizontal="center" vertical="center" wrapText="1"/>
    </xf>
    <xf numFmtId="167" fontId="65" fillId="0" borderId="0" xfId="208" applyNumberFormat="1" applyFont="1" applyFill="1" applyBorder="1" applyAlignment="1">
      <alignment horizontal="center" vertical="center" wrapText="1"/>
    </xf>
    <xf numFmtId="167" fontId="64" fillId="0" borderId="0" xfId="208" applyNumberFormat="1" applyFont="1" applyBorder="1" applyAlignment="1">
      <alignment horizontal="center" vertical="center" wrapText="1"/>
    </xf>
    <xf numFmtId="49" fontId="65" fillId="0" borderId="0" xfId="208" applyNumberFormat="1" applyFont="1" applyBorder="1" applyAlignment="1">
      <alignment horizontal="center" vertical="center" wrapText="1"/>
    </xf>
    <xf numFmtId="0" fontId="62" fillId="0" borderId="9" xfId="12" applyNumberFormat="1" applyFont="1" applyFill="1" applyBorder="1" applyAlignment="1">
      <alignment horizontal="center" vertical="center" wrapText="1"/>
    </xf>
    <xf numFmtId="0" fontId="62" fillId="0" borderId="17" xfId="12" applyNumberFormat="1" applyFont="1" applyFill="1" applyBorder="1" applyAlignment="1">
      <alignment horizontal="center" vertical="center" wrapText="1"/>
    </xf>
    <xf numFmtId="0" fontId="62" fillId="0" borderId="11" xfId="12" applyNumberFormat="1" applyFont="1" applyFill="1" applyBorder="1" applyAlignment="1">
      <alignment horizontal="left" vertical="center" wrapText="1"/>
    </xf>
    <xf numFmtId="0" fontId="58" fillId="0" borderId="2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49" fontId="55" fillId="0" borderId="1" xfId="12" applyNumberFormat="1" applyFont="1" applyFill="1" applyBorder="1" applyAlignment="1">
      <alignment horizontal="center" vertical="center" wrapText="1"/>
    </xf>
    <xf numFmtId="0" fontId="66" fillId="0" borderId="0" xfId="12" applyNumberFormat="1" applyFont="1" applyFill="1" applyBorder="1" applyAlignment="1">
      <alignment horizontal="center" vertical="center" wrapText="1"/>
    </xf>
    <xf numFmtId="0" fontId="66" fillId="0" borderId="0" xfId="12" applyNumberFormat="1" applyFont="1" applyFill="1" applyBorder="1" applyAlignment="1">
      <alignment horizontal="left" vertical="center" wrapText="1"/>
    </xf>
    <xf numFmtId="0" fontId="55" fillId="0" borderId="1" xfId="183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5" fillId="0" borderId="12" xfId="210" applyFont="1" applyFill="1" applyBorder="1" applyAlignment="1">
      <alignment horizontal="center" vertical="center" wrapText="1"/>
    </xf>
    <xf numFmtId="0" fontId="55" fillId="0" borderId="13" xfId="12" applyNumberFormat="1" applyFont="1" applyFill="1" applyBorder="1" applyAlignment="1">
      <alignment horizontal="left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5" fillId="0" borderId="0" xfId="222" applyFont="1" applyAlignment="1">
      <alignment horizontal="right" vertical="center" wrapText="1"/>
    </xf>
    <xf numFmtId="0" fontId="67" fillId="0" borderId="0" xfId="222" applyFont="1"/>
    <xf numFmtId="0" fontId="55" fillId="0" borderId="0" xfId="222" applyFont="1" applyAlignment="1">
      <alignment horizontal="right" vertical="center"/>
    </xf>
    <xf numFmtId="49" fontId="55" fillId="0" borderId="0" xfId="222" applyNumberFormat="1" applyFont="1" applyAlignment="1">
      <alignment horizontal="center" vertical="center"/>
    </xf>
    <xf numFmtId="0" fontId="55" fillId="0" borderId="0" xfId="222" applyFont="1" applyAlignment="1">
      <alignment horizontal="left" vertical="center" wrapText="1"/>
    </xf>
    <xf numFmtId="0" fontId="61" fillId="0" borderId="0" xfId="222" applyFont="1" applyAlignment="1">
      <alignment horizontal="center" vertical="center" wrapText="1"/>
    </xf>
    <xf numFmtId="0" fontId="61" fillId="0" borderId="1" xfId="222" applyFont="1" applyBorder="1" applyAlignment="1">
      <alignment horizontal="center" vertical="center"/>
    </xf>
    <xf numFmtId="0" fontId="61" fillId="0" borderId="0" xfId="222" applyFont="1" applyAlignment="1">
      <alignment horizontal="center" vertical="center"/>
    </xf>
    <xf numFmtId="49" fontId="61" fillId="0" borderId="1" xfId="222" applyNumberFormat="1" applyFont="1" applyBorder="1" applyAlignment="1">
      <alignment horizontal="center" vertical="center"/>
    </xf>
    <xf numFmtId="0" fontId="61" fillId="0" borderId="1" xfId="222" applyFont="1" applyBorder="1" applyAlignment="1">
      <alignment horizontal="justify" vertical="center" wrapText="1"/>
    </xf>
    <xf numFmtId="168" fontId="61" fillId="0" borderId="1" xfId="222" applyNumberFormat="1" applyFont="1" applyBorder="1" applyAlignment="1">
      <alignment horizontal="center" vertical="center"/>
    </xf>
    <xf numFmtId="168" fontId="61" fillId="0" borderId="0" xfId="222" applyNumberFormat="1" applyFont="1" applyAlignment="1">
      <alignment horizontal="center" vertical="center"/>
    </xf>
    <xf numFmtId="168" fontId="67" fillId="0" borderId="0" xfId="222" applyNumberFormat="1" applyFont="1"/>
    <xf numFmtId="49" fontId="55" fillId="0" borderId="1" xfId="222" applyNumberFormat="1" applyFont="1" applyBorder="1" applyAlignment="1">
      <alignment horizontal="center" vertical="center"/>
    </xf>
    <xf numFmtId="0" fontId="55" fillId="0" borderId="1" xfId="222" applyFont="1" applyBorder="1" applyAlignment="1">
      <alignment horizontal="justify" vertical="center" wrapText="1"/>
    </xf>
    <xf numFmtId="168" fontId="55" fillId="0" borderId="1" xfId="222" applyNumberFormat="1" applyFont="1" applyBorder="1" applyAlignment="1">
      <alignment horizontal="center" vertical="center"/>
    </xf>
    <xf numFmtId="168" fontId="55" fillId="0" borderId="0" xfId="222" applyNumberFormat="1" applyFont="1" applyAlignment="1">
      <alignment horizontal="center" vertical="center"/>
    </xf>
    <xf numFmtId="0" fontId="55" fillId="0" borderId="1" xfId="222" applyFont="1" applyBorder="1" applyAlignment="1">
      <alignment horizontal="justify" vertical="top" wrapText="1"/>
    </xf>
    <xf numFmtId="0" fontId="55" fillId="0" borderId="1" xfId="222" applyFont="1" applyBorder="1" applyAlignment="1">
      <alignment horizontal="left" vertical="top" wrapText="1"/>
    </xf>
    <xf numFmtId="10" fontId="67" fillId="0" borderId="0" xfId="222" applyNumberFormat="1" applyFont="1"/>
    <xf numFmtId="168" fontId="55" fillId="0" borderId="1" xfId="0" applyNumberFormat="1" applyFont="1" applyBorder="1" applyAlignment="1">
      <alignment horizontal="center" vertical="center"/>
    </xf>
    <xf numFmtId="168" fontId="55" fillId="0" borderId="0" xfId="0" applyNumberFormat="1" applyFont="1" applyAlignment="1">
      <alignment horizontal="center" vertical="center"/>
    </xf>
    <xf numFmtId="167" fontId="67" fillId="0" borderId="0" xfId="222" applyNumberFormat="1" applyFont="1"/>
    <xf numFmtId="168" fontId="55" fillId="0" borderId="18" xfId="51" applyNumberFormat="1" applyFont="1" applyBorder="1" applyAlignment="1">
      <alignment horizontal="center" vertical="center" wrapText="1"/>
    </xf>
    <xf numFmtId="168" fontId="55" fillId="0" borderId="0" xfId="51" applyNumberFormat="1" applyFont="1" applyAlignment="1">
      <alignment horizontal="center" vertical="center" wrapText="1"/>
    </xf>
    <xf numFmtId="168" fontId="55" fillId="0" borderId="1" xfId="222" applyNumberFormat="1" applyFont="1" applyBorder="1" applyAlignment="1">
      <alignment horizontal="center" vertical="center" wrapText="1"/>
    </xf>
    <xf numFmtId="168" fontId="55" fillId="0" borderId="0" xfId="222" applyNumberFormat="1" applyFont="1" applyAlignment="1">
      <alignment horizontal="center" vertical="center" wrapText="1"/>
    </xf>
    <xf numFmtId="0" fontId="58" fillId="0" borderId="0" xfId="0" applyFont="1">
      <alignment wrapText="1"/>
    </xf>
    <xf numFmtId="0" fontId="61" fillId="2" borderId="1" xfId="222" applyFont="1" applyFill="1" applyBorder="1" applyAlignment="1">
      <alignment horizontal="justify" vertical="center" wrapText="1"/>
    </xf>
    <xf numFmtId="0" fontId="55" fillId="0" borderId="1" xfId="222" applyFont="1" applyBorder="1" applyAlignment="1">
      <alignment horizontal="center" vertical="center"/>
    </xf>
    <xf numFmtId="0" fontId="55" fillId="0" borderId="1" xfId="222" applyFont="1" applyBorder="1" applyAlignment="1">
      <alignment horizontal="left" vertical="center" wrapText="1"/>
    </xf>
    <xf numFmtId="0" fontId="55" fillId="0" borderId="1" xfId="222" applyFont="1" applyBorder="1" applyAlignment="1">
      <alignment horizontal="left" wrapText="1"/>
    </xf>
    <xf numFmtId="0" fontId="61" fillId="0" borderId="1" xfId="222" applyFont="1" applyBorder="1" applyAlignment="1">
      <alignment horizontal="justify" vertical="top" wrapText="1"/>
    </xf>
    <xf numFmtId="49" fontId="55" fillId="0" borderId="1" xfId="222" applyNumberFormat="1" applyFont="1" applyBorder="1" applyAlignment="1">
      <alignment horizontal="center" vertical="center" wrapText="1"/>
    </xf>
    <xf numFmtId="0" fontId="58" fillId="0" borderId="0" xfId="0" applyFont="1" applyAlignment="1"/>
    <xf numFmtId="0" fontId="58" fillId="0" borderId="0" xfId="0" quotePrefix="1" applyFont="1" applyAlignment="1"/>
    <xf numFmtId="0" fontId="67" fillId="0" borderId="0" xfId="222" quotePrefix="1" applyFont="1" applyAlignment="1">
      <alignment horizontal="left"/>
    </xf>
    <xf numFmtId="0" fontId="61" fillId="0" borderId="1" xfId="223" applyFont="1" applyBorder="1" applyAlignment="1">
      <alignment horizontal="center" vertical="center"/>
    </xf>
    <xf numFmtId="0" fontId="61" fillId="0" borderId="1" xfId="223" applyFont="1" applyBorder="1" applyAlignment="1">
      <alignment horizontal="justify" vertical="center" wrapText="1"/>
    </xf>
    <xf numFmtId="0" fontId="55" fillId="0" borderId="1" xfId="222" applyFont="1" applyBorder="1" applyAlignment="1">
      <alignment horizontal="center" vertical="center" wrapText="1"/>
    </xf>
    <xf numFmtId="0" fontId="55" fillId="0" borderId="1" xfId="223" applyFont="1" applyBorder="1" applyAlignment="1">
      <alignment horizontal="left" vertical="top" wrapText="1"/>
    </xf>
    <xf numFmtId="49" fontId="55" fillId="0" borderId="1" xfId="223" applyNumberFormat="1" applyFont="1" applyBorder="1" applyAlignment="1">
      <alignment horizontal="center" vertical="center"/>
    </xf>
    <xf numFmtId="0" fontId="55" fillId="0" borderId="1" xfId="223" applyFont="1" applyBorder="1" applyAlignment="1">
      <alignment horizontal="justify" vertical="center" wrapText="1"/>
    </xf>
    <xf numFmtId="0" fontId="55" fillId="0" borderId="1" xfId="0" applyFont="1" applyBorder="1" applyAlignment="1">
      <alignment horizontal="justify" vertical="center" wrapText="1"/>
    </xf>
    <xf numFmtId="49" fontId="55" fillId="0" borderId="1" xfId="224" applyNumberFormat="1" applyFont="1" applyBorder="1" applyAlignment="1">
      <alignment horizontal="center" vertical="center" wrapText="1"/>
    </xf>
    <xf numFmtId="0" fontId="55" fillId="0" borderId="1" xfId="225" applyFont="1" applyBorder="1" applyAlignment="1">
      <alignment horizontal="justify" vertical="center" wrapText="1"/>
    </xf>
    <xf numFmtId="0" fontId="67" fillId="0" borderId="1" xfId="225" applyFont="1" applyBorder="1" applyAlignment="1">
      <alignment horizontal="center" vertical="center"/>
    </xf>
    <xf numFmtId="0" fontId="58" fillId="0" borderId="1" xfId="0" applyFont="1" applyBorder="1" applyAlignment="1">
      <alignment horizontal="justify" vertical="center" wrapText="1"/>
    </xf>
    <xf numFmtId="168" fontId="55" fillId="0" borderId="1" xfId="226" applyNumberFormat="1" applyFont="1" applyBorder="1" applyAlignment="1">
      <alignment horizontal="center" vertical="center"/>
    </xf>
    <xf numFmtId="168" fontId="55" fillId="0" borderId="0" xfId="226" applyNumberFormat="1" applyFont="1" applyAlignment="1">
      <alignment horizontal="center" vertical="center"/>
    </xf>
    <xf numFmtId="0" fontId="55" fillId="0" borderId="2" xfId="0" applyFont="1" applyBorder="1" applyAlignment="1">
      <alignment horizontal="justify" vertical="center" wrapText="1"/>
    </xf>
    <xf numFmtId="49" fontId="55" fillId="0" borderId="11" xfId="0" applyNumberFormat="1" applyFont="1" applyBorder="1" applyAlignment="1">
      <alignment horizontal="center" vertical="center"/>
    </xf>
    <xf numFmtId="0" fontId="55" fillId="0" borderId="19" xfId="0" applyFont="1" applyBorder="1" applyAlignment="1">
      <alignment horizontal="justify" vertical="center" wrapText="1"/>
    </xf>
    <xf numFmtId="0" fontId="68" fillId="0" borderId="0" xfId="222" applyFont="1"/>
    <xf numFmtId="0" fontId="67" fillId="0" borderId="0" xfId="222" applyFont="1" applyAlignment="1">
      <alignment wrapText="1"/>
    </xf>
    <xf numFmtId="0" fontId="61" fillId="0" borderId="1" xfId="222" applyFont="1" applyBorder="1" applyAlignment="1">
      <alignment horizontal="left" vertical="center" wrapText="1"/>
    </xf>
    <xf numFmtId="0" fontId="55" fillId="0" borderId="0" xfId="222" applyFont="1" applyAlignment="1">
      <alignment horizontal="center"/>
    </xf>
    <xf numFmtId="0" fontId="55" fillId="0" borderId="0" xfId="222" applyFont="1" applyAlignment="1">
      <alignment vertical="center"/>
    </xf>
    <xf numFmtId="0" fontId="55" fillId="0" borderId="0" xfId="222" applyFont="1" applyAlignment="1">
      <alignment wrapText="1"/>
    </xf>
    <xf numFmtId="167" fontId="55" fillId="0" borderId="1" xfId="208" applyNumberFormat="1" applyFont="1" applyFill="1" applyBorder="1" applyAlignment="1">
      <alignment horizontal="center" vertical="center" wrapText="1"/>
    </xf>
    <xf numFmtId="0" fontId="55" fillId="0" borderId="1" xfId="209" applyFont="1" applyFill="1" applyBorder="1" applyAlignment="1">
      <alignment horizontal="left" vertical="center" wrapText="1"/>
    </xf>
    <xf numFmtId="0" fontId="55" fillId="0" borderId="12" xfId="209" applyFont="1" applyBorder="1" applyAlignment="1">
      <alignment horizontal="center" vertical="center" wrapText="1"/>
    </xf>
    <xf numFmtId="167" fontId="55" fillId="0" borderId="12" xfId="208" applyNumberFormat="1" applyFont="1" applyBorder="1" applyAlignment="1">
      <alignment horizontal="center" vertical="center" wrapText="1"/>
    </xf>
    <xf numFmtId="49" fontId="55" fillId="0" borderId="1" xfId="208" applyNumberFormat="1" applyFont="1" applyBorder="1" applyAlignment="1">
      <alignment horizontal="center" vertical="center" wrapText="1"/>
    </xf>
    <xf numFmtId="0" fontId="55" fillId="0" borderId="12" xfId="210" applyFont="1" applyFill="1" applyBorder="1" applyAlignment="1">
      <alignment vertical="center" wrapText="1"/>
    </xf>
    <xf numFmtId="0" fontId="55" fillId="0" borderId="1" xfId="207" applyFont="1" applyFill="1" applyBorder="1" applyAlignment="1">
      <alignment horizontal="left" vertical="center" wrapText="1"/>
    </xf>
    <xf numFmtId="0" fontId="55" fillId="0" borderId="1" xfId="207" applyFont="1" applyFill="1" applyBorder="1" applyAlignment="1">
      <alignment vertical="center" wrapText="1"/>
    </xf>
    <xf numFmtId="0" fontId="61" fillId="0" borderId="1" xfId="208" applyFont="1" applyBorder="1" applyAlignment="1">
      <alignment horizontal="center" vertical="center" wrapText="1"/>
    </xf>
    <xf numFmtId="49" fontId="61" fillId="0" borderId="1" xfId="208" applyNumberFormat="1" applyFont="1" applyBorder="1" applyAlignment="1">
      <alignment horizontal="center" vertical="center" wrapText="1"/>
    </xf>
    <xf numFmtId="0" fontId="55" fillId="0" borderId="12" xfId="210" applyFont="1" applyFill="1" applyBorder="1" applyAlignment="1">
      <alignment horizontal="left" vertical="center" wrapText="1"/>
    </xf>
    <xf numFmtId="49" fontId="55" fillId="0" borderId="12" xfId="208" applyNumberFormat="1" applyFont="1" applyBorder="1" applyAlignment="1">
      <alignment horizontal="center" vertical="center" wrapText="1"/>
    </xf>
    <xf numFmtId="0" fontId="55" fillId="0" borderId="1" xfId="210" applyFont="1" applyBorder="1" applyAlignment="1">
      <alignment horizontal="center" vertical="center" wrapText="1"/>
    </xf>
    <xf numFmtId="167" fontId="55" fillId="0" borderId="11" xfId="208" applyNumberFormat="1" applyFont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168" fontId="55" fillId="0" borderId="1" xfId="222" applyNumberFormat="1" applyFont="1" applyFill="1" applyBorder="1" applyAlignment="1">
      <alignment horizontal="center" vertical="center"/>
    </xf>
    <xf numFmtId="0" fontId="55" fillId="0" borderId="1" xfId="12" applyNumberFormat="1" applyFont="1" applyFill="1" applyBorder="1" applyAlignment="1">
      <alignment horizontal="left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8" fillId="0" borderId="3" xfId="12" applyNumberFormat="1" applyFont="1" applyFill="1" applyBorder="1" applyAlignment="1">
      <alignment horizontal="left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49" fontId="55" fillId="0" borderId="0" xfId="0" applyNumberFormat="1" applyFont="1" applyFill="1" applyBorder="1" applyAlignment="1">
      <alignment horizontal="left" vertical="center" wrapText="1"/>
    </xf>
    <xf numFmtId="0" fontId="69" fillId="0" borderId="1" xfId="0" applyFont="1" applyFill="1" applyBorder="1" applyAlignment="1">
      <alignment vertical="center" wrapText="1"/>
    </xf>
    <xf numFmtId="49" fontId="61" fillId="0" borderId="1" xfId="0" applyNumberFormat="1" applyFont="1" applyBorder="1" applyAlignment="1">
      <alignment horizontal="center"/>
    </xf>
    <xf numFmtId="0" fontId="55" fillId="0" borderId="0" xfId="0" applyFont="1" applyAlignment="1">
      <alignment horizontal="right"/>
    </xf>
    <xf numFmtId="0" fontId="61" fillId="0" borderId="0" xfId="0" applyFont="1" applyAlignment="1">
      <alignment horizontal="center" wrapText="1"/>
    </xf>
    <xf numFmtId="49" fontId="55" fillId="0" borderId="12" xfId="0" applyNumberFormat="1" applyFont="1" applyBorder="1" applyAlignment="1">
      <alignment horizontal="center" vertical="center" wrapText="1"/>
    </xf>
    <xf numFmtId="49" fontId="55" fillId="0" borderId="16" xfId="0" applyNumberFormat="1" applyFont="1" applyBorder="1" applyAlignment="1">
      <alignment horizontal="center" vertical="center" wrapText="1"/>
    </xf>
    <xf numFmtId="49" fontId="55" fillId="0" borderId="11" xfId="0" applyNumberFormat="1" applyFont="1" applyBorder="1" applyAlignment="1">
      <alignment horizontal="center" vertical="center" wrapText="1"/>
    </xf>
    <xf numFmtId="0" fontId="55" fillId="0" borderId="12" xfId="0" applyFont="1" applyBorder="1" applyAlignment="1">
      <alignment horizontal="center" vertical="center" wrapText="1"/>
    </xf>
    <xf numFmtId="0" fontId="55" fillId="0" borderId="16" xfId="0" applyFont="1" applyBorder="1" applyAlignment="1">
      <alignment horizontal="center" vertical="center" wrapText="1"/>
    </xf>
    <xf numFmtId="0" fontId="55" fillId="0" borderId="11" xfId="0" applyFont="1" applyBorder="1" applyAlignment="1">
      <alignment horizontal="center" vertical="center" wrapText="1"/>
    </xf>
    <xf numFmtId="0" fontId="55" fillId="0" borderId="13" xfId="0" applyFont="1" applyBorder="1" applyAlignment="1">
      <alignment horizontal="center" vertical="center" wrapText="1"/>
    </xf>
    <xf numFmtId="0" fontId="55" fillId="0" borderId="14" xfId="0" applyFont="1" applyBorder="1" applyAlignment="1">
      <alignment horizontal="center" vertical="center" wrapText="1"/>
    </xf>
    <xf numFmtId="0" fontId="55" fillId="0" borderId="2" xfId="0" applyFont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center" vertical="center" wrapText="1"/>
    </xf>
    <xf numFmtId="0" fontId="55" fillId="0" borderId="0" xfId="0" applyFont="1" applyAlignment="1">
      <alignment horizontal="right" vertical="center" wrapText="1"/>
    </xf>
    <xf numFmtId="0" fontId="55" fillId="0" borderId="0" xfId="222" applyFont="1" applyAlignment="1">
      <alignment horizontal="right" vertical="center"/>
    </xf>
    <xf numFmtId="0" fontId="55" fillId="0" borderId="0" xfId="0" applyFont="1" applyAlignment="1">
      <alignment horizontal="right" vertical="center"/>
    </xf>
    <xf numFmtId="0" fontId="61" fillId="0" borderId="0" xfId="222" applyFont="1" applyAlignment="1">
      <alignment horizontal="center" vertical="center" wrapText="1"/>
    </xf>
    <xf numFmtId="49" fontId="61" fillId="0" borderId="1" xfId="222" applyNumberFormat="1" applyFont="1" applyBorder="1" applyAlignment="1">
      <alignment horizontal="center" vertical="center" wrapText="1"/>
    </xf>
    <xf numFmtId="0" fontId="61" fillId="0" borderId="1" xfId="222" applyFont="1" applyBorder="1" applyAlignment="1">
      <alignment horizontal="center" vertical="center" wrapText="1"/>
    </xf>
    <xf numFmtId="0" fontId="58" fillId="0" borderId="7" xfId="12" applyNumberFormat="1" applyFont="1" applyFill="1" applyBorder="1" applyAlignment="1">
      <alignment horizontal="center" vertical="center" wrapText="1"/>
    </xf>
    <xf numFmtId="0" fontId="58" fillId="0" borderId="8" xfId="12" applyNumberFormat="1" applyFont="1" applyFill="1" applyBorder="1" applyAlignment="1">
      <alignment horizontal="center" vertical="center" wrapText="1"/>
    </xf>
    <xf numFmtId="0" fontId="58" fillId="0" borderId="9" xfId="12" applyNumberFormat="1" applyFont="1" applyFill="1" applyBorder="1" applyAlignment="1">
      <alignment horizontal="center" vertical="center" wrapText="1"/>
    </xf>
    <xf numFmtId="0" fontId="58" fillId="0" borderId="0" xfId="12" applyNumberFormat="1" applyFont="1" applyFill="1" applyAlignment="1">
      <alignment horizontal="right" vertical="center" wrapText="1"/>
    </xf>
    <xf numFmtId="0" fontId="62" fillId="0" borderId="10" xfId="12" applyNumberFormat="1" applyFont="1" applyFill="1" applyBorder="1" applyAlignment="1">
      <alignment horizontal="center" vertical="center" wrapText="1"/>
    </xf>
    <xf numFmtId="0" fontId="58" fillId="0" borderId="4" xfId="12" applyNumberFormat="1" applyFont="1" applyFill="1" applyBorder="1" applyAlignment="1">
      <alignment horizontal="center" vertical="center" wrapText="1"/>
    </xf>
    <xf numFmtId="0" fontId="58" fillId="0" borderId="6" xfId="12" applyNumberFormat="1" applyFont="1" applyFill="1" applyBorder="1" applyAlignment="1">
      <alignment horizontal="center" vertical="center" wrapText="1"/>
    </xf>
    <xf numFmtId="0" fontId="58" fillId="0" borderId="5" xfId="12" applyNumberFormat="1" applyFont="1" applyFill="1" applyBorder="1" applyAlignment="1">
      <alignment horizontal="center" vertical="center" wrapText="1"/>
    </xf>
    <xf numFmtId="0" fontId="58" fillId="0" borderId="0" xfId="12" applyNumberFormat="1" applyFont="1" applyFill="1" applyAlignment="1">
      <alignment horizontal="right" vertical="top" wrapText="1"/>
    </xf>
    <xf numFmtId="0" fontId="62" fillId="0" borderId="0" xfId="12" applyNumberFormat="1" applyFont="1" applyFill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5" fillId="0" borderId="1" xfId="12" applyNumberFormat="1" applyFont="1" applyFill="1" applyBorder="1" applyAlignment="1">
      <alignment horizontal="left" vertical="center" wrapText="1"/>
    </xf>
    <xf numFmtId="0" fontId="58" fillId="0" borderId="3" xfId="12" applyNumberFormat="1" applyFont="1" applyFill="1" applyBorder="1" applyAlignment="1">
      <alignment horizontal="center" vertical="center" wrapText="1"/>
    </xf>
    <xf numFmtId="0" fontId="58" fillId="0" borderId="3" xfId="12" applyNumberFormat="1" applyFont="1" applyFill="1" applyBorder="1" applyAlignment="1">
      <alignment horizontal="left" vertical="center" wrapText="1"/>
    </xf>
    <xf numFmtId="0" fontId="58" fillId="0" borderId="0" xfId="13" applyNumberFormat="1" applyFont="1" applyFill="1" applyAlignment="1">
      <alignment horizontal="right" vertical="center" wrapText="1"/>
    </xf>
    <xf numFmtId="0" fontId="62" fillId="0" borderId="0" xfId="13" applyNumberFormat="1" applyFont="1" applyFill="1" applyAlignment="1">
      <alignment horizontal="center" vertical="center" wrapText="1"/>
    </xf>
    <xf numFmtId="0" fontId="58" fillId="0" borderId="3" xfId="13" applyNumberFormat="1" applyFont="1" applyFill="1" applyBorder="1" applyAlignment="1">
      <alignment horizontal="center" vertical="center" wrapText="1"/>
    </xf>
    <xf numFmtId="167" fontId="58" fillId="0" borderId="3" xfId="13" applyNumberFormat="1" applyFont="1" applyFill="1" applyBorder="1" applyAlignment="1">
      <alignment horizontal="center" vertical="center" wrapText="1"/>
    </xf>
    <xf numFmtId="0" fontId="55" fillId="0" borderId="0" xfId="12" applyNumberFormat="1" applyFont="1" applyFill="1" applyAlignment="1">
      <alignment horizontal="right" vertical="top" wrapText="1"/>
    </xf>
    <xf numFmtId="0" fontId="61" fillId="0" borderId="0" xfId="208" applyFont="1" applyAlignment="1">
      <alignment horizontal="center"/>
    </xf>
    <xf numFmtId="0" fontId="61" fillId="0" borderId="0" xfId="208" applyFont="1" applyAlignment="1">
      <alignment horizontal="center" vertical="center"/>
    </xf>
    <xf numFmtId="0" fontId="55" fillId="0" borderId="1" xfId="208" applyFont="1" applyBorder="1" applyAlignment="1">
      <alignment horizontal="left" vertical="center" wrapText="1"/>
    </xf>
    <xf numFmtId="0" fontId="55" fillId="0" borderId="12" xfId="208" applyFont="1" applyBorder="1" applyAlignment="1">
      <alignment horizontal="center" vertical="center" wrapText="1"/>
    </xf>
    <xf numFmtId="0" fontId="55" fillId="0" borderId="16" xfId="208" applyFont="1" applyBorder="1" applyAlignment="1">
      <alignment horizontal="center" vertical="center" wrapText="1"/>
    </xf>
    <xf numFmtId="0" fontId="55" fillId="0" borderId="11" xfId="208" applyFont="1" applyBorder="1" applyAlignment="1">
      <alignment horizontal="center" vertical="center" wrapText="1"/>
    </xf>
    <xf numFmtId="0" fontId="55" fillId="0" borderId="1" xfId="208" applyFont="1" applyBorder="1" applyAlignment="1">
      <alignment horizontal="center" vertical="center" wrapText="1"/>
    </xf>
    <xf numFmtId="0" fontId="55" fillId="0" borderId="13" xfId="208" applyFont="1" applyBorder="1" applyAlignment="1">
      <alignment horizontal="center" vertical="center" wrapText="1"/>
    </xf>
    <xf numFmtId="0" fontId="55" fillId="0" borderId="14" xfId="208" applyFont="1" applyBorder="1" applyAlignment="1">
      <alignment horizontal="center" vertical="center" wrapText="1"/>
    </xf>
    <xf numFmtId="0" fontId="55" fillId="0" borderId="2" xfId="208" applyFont="1" applyBorder="1" applyAlignment="1">
      <alignment horizontal="center" vertical="center" wrapText="1"/>
    </xf>
  </cellXfs>
  <cellStyles count="227">
    <cellStyle name="Обычный" xfId="0" builtinId="0"/>
    <cellStyle name="Обычный 10" xfId="12"/>
    <cellStyle name="Обычный 10 2" xfId="94"/>
    <cellStyle name="Обычный 10 6" xfId="183"/>
    <cellStyle name="Обычный 11" xfId="13"/>
    <cellStyle name="Обычный 11 2" xfId="35"/>
    <cellStyle name="Обычный 12" xfId="24"/>
    <cellStyle name="Обычный 13" xfId="25"/>
    <cellStyle name="Обычный 13 2" xfId="22"/>
    <cellStyle name="Обычный 13 2 2" xfId="36"/>
    <cellStyle name="Обычный 13 2 2 2" xfId="63"/>
    <cellStyle name="Обычный 13 2 3" xfId="37"/>
    <cellStyle name="Обычный 13 2 4" xfId="64"/>
    <cellStyle name="Обычный 13 2 5" xfId="84"/>
    <cellStyle name="Обычный 13 3" xfId="38"/>
    <cellStyle name="Обычный 13 4" xfId="65"/>
    <cellStyle name="Обычный 14" xfId="39"/>
    <cellStyle name="Обычный 15" xfId="34"/>
    <cellStyle name="Обычный 16" xfId="127"/>
    <cellStyle name="Обычный 16 2" xfId="138"/>
    <cellStyle name="Обычный 16 2 2" xfId="141"/>
    <cellStyle name="Обычный 16 2 2 2" xfId="159"/>
    <cellStyle name="Обычный 16 2 2 2 2" xfId="162"/>
    <cellStyle name="Обычный 16 2 2 2 2 2" xfId="182"/>
    <cellStyle name="Обычный 16 2 2 2 2 2 2" xfId="207"/>
    <cellStyle name="Обычный 16 2 2 2 2 2 2 2" xfId="210"/>
    <cellStyle name="Обычный 2" xfId="1"/>
    <cellStyle name="Обычный 2 2" xfId="11"/>
    <cellStyle name="Обычный 2 2 2" xfId="40"/>
    <cellStyle name="Обычный 2 2 3" xfId="66"/>
    <cellStyle name="Обычный 2 3" xfId="14"/>
    <cellStyle name="Обычный 2 3 2" xfId="41"/>
    <cellStyle name="Обычный 2 3 3" xfId="67"/>
    <cellStyle name="Обычный 2 4" xfId="15"/>
    <cellStyle name="Обычный 2 4 2" xfId="42"/>
    <cellStyle name="Обычный 2 4 3" xfId="68"/>
    <cellStyle name="Обычный 2 5" xfId="16"/>
    <cellStyle name="Обычный 2 5 2" xfId="43"/>
    <cellStyle name="Обычный 2 5 3" xfId="69"/>
    <cellStyle name="Обычный 2 6" xfId="17"/>
    <cellStyle name="Обычный 2 6 2" xfId="44"/>
    <cellStyle name="Обычный 2 6 3" xfId="70"/>
    <cellStyle name="Обычный 2 7" xfId="18"/>
    <cellStyle name="Обычный 2 7 2" xfId="45"/>
    <cellStyle name="Обычный 2 7 3" xfId="71"/>
    <cellStyle name="Обычный 2 8" xfId="21"/>
    <cellStyle name="Обычный 2 8 2" xfId="26"/>
    <cellStyle name="Обычный 2 8 2 2" xfId="32"/>
    <cellStyle name="Обычный 2 8 2 3" xfId="61"/>
    <cellStyle name="Обычный 2 8 2 3 2" xfId="86"/>
    <cellStyle name="Обычный 2 8 2 3 3" xfId="88"/>
    <cellStyle name="Обычный 2 8 2 3 3 2" xfId="91"/>
    <cellStyle name="Обычный 2 8 2 3 3 2 2" xfId="109"/>
    <cellStyle name="Обычный 2 8 2 3 3 2 2 2" xfId="116"/>
    <cellStyle name="Обычный 2 8 2 3 3 2 2 2 2" xfId="136"/>
    <cellStyle name="Обычный 2 8 2 3 3 2 2 2 2 2" xfId="139"/>
    <cellStyle name="Обычный 2 8 2 3 3 2 2 2 2 2 2" xfId="157"/>
    <cellStyle name="Обычный 2 8 2 3 3 2 2 2 2 2 2 2" xfId="160"/>
    <cellStyle name="Обычный 2 8 2 3 3 2 2 2 2 2 2 2 2" xfId="180"/>
    <cellStyle name="Обычный 2 8 2 3 3 2 2 2 2 2 2 2 2 2" xfId="205"/>
    <cellStyle name="Обычный 2 8 2 3 3 2 2 2 2 2 2 2 2 2 2" xfId="208"/>
    <cellStyle name="Обычный 2 8 2 3 3 3" xfId="95"/>
    <cellStyle name="Обычный 2 8 2 3 3 3 2" xfId="96"/>
    <cellStyle name="Обычный 2 8 2 3 3 3 2 2" xfId="98"/>
    <cellStyle name="Обычный 2 8 2 3 3 3 2 2 2" xfId="100"/>
    <cellStyle name="Обычный 2 8 2 3 3 3 2 2 2 2" xfId="103"/>
    <cellStyle name="Обычный 2 8 2 3 3 3 2 2 2 3" xfId="106"/>
    <cellStyle name="Обычный 2 8 2 3 3 3 2 2 2 3 2" xfId="111"/>
    <cellStyle name="Обычный 2 8 2 3 3 3 2 2 2 3 2 2" xfId="113"/>
    <cellStyle name="Обычный 2 8 2 3 3 3 2 2 2 3 2 2 2" xfId="118"/>
    <cellStyle name="Обычный 2 8 2 3 3 3 2 2 2 3 2 2 2 2" xfId="121"/>
    <cellStyle name="Обычный 2 8 2 3 3 3 2 2 2 3 2 2 2 2 2" xfId="124"/>
    <cellStyle name="Обычный 2 8 2 3 3 3 2 2 2 3 2 2 2 2 2 3" xfId="134"/>
    <cellStyle name="Обычный 2 8 2 3 3 3 2 2 2 3 2 2 2 2 2 3 4 3" xfId="149"/>
    <cellStyle name="Обычный 2 8 2 3 3 3 2 2 2 3 2 2 2 2 2 3 4 3 2" xfId="155"/>
    <cellStyle name="Обычный 2 8 2 3 3 3 2 2 2 3 2 2 2 2 2 3 4 3 2 2" xfId="167"/>
    <cellStyle name="Обычный 2 8 2 3 3 3 2 2 2 3 2 2 2 2 2 3 4 3 2 3" xfId="173"/>
    <cellStyle name="Обычный 2 8 2 3 3 3 2 2 2 3 2 2 2 2 2 3 4 3 2 3 2" xfId="192"/>
    <cellStyle name="Обычный 2 8 2 3 3 3 2 2 2 3 2 2 2 2 2 3 4 3 2 3 2 2" xfId="197"/>
    <cellStyle name="Обычный 2 8 2 3 3 3 2 2 2 3 2 2 2 2 2 3 4 3 2 3 2 2 2" xfId="203"/>
    <cellStyle name="Обычный 2 8 2 3 3 3 2 2 2 3 2 2 2 2 2 3 4 3 2 3 2 2 2 2" xfId="214"/>
    <cellStyle name="Обычный 2 8 2 3 3 3 2 2 2 3 2 2 2 2 2 3 4 3 2 3 2 2 2 3" xfId="219"/>
    <cellStyle name="Обычный 2 8 2 3 3 3 2 2 2 3 2 2 2 2 2 3 4 3 2 3 2 2 2 3 2" xfId="225"/>
    <cellStyle name="Обычный 2 8 2 3 3 3 2 2 2 3 2 2 2 2 2 3 4 3 2 4" xfId="177"/>
    <cellStyle name="Обычный 2 8 2 3 3 3 2 2 2 3 2 2 2 2 2 3 4 3 2 4 2" xfId="190"/>
    <cellStyle name="Обычный 2 8 2 3 3 3 2 2 2 3 2 2 2 2 2 3 4 3 3" xfId="179"/>
    <cellStyle name="Обычный 2 8 2 3 3 3 2 2 2 3 2 2 2 2 2 3 4 3 3 2" xfId="194"/>
    <cellStyle name="Обычный 2 8 2 3 3 3 2 2 2 3 2 2 2 2 3" xfId="128"/>
    <cellStyle name="Обычный 2 8 2 3 3 3 2 2 2 3 2 2 2 2 4" xfId="131"/>
    <cellStyle name="Обычный 2 8 2 3 3 3 2 2 2 3 2 2 2 2 4 2" xfId="142"/>
    <cellStyle name="Обычный 2 8 2 3 3 3 2 2 2 3 2 2 2 2 4 3" xfId="145"/>
    <cellStyle name="Обычный 2 8 2 3 3 3 2 2 2 3 2 2 2 2 4 3 2" xfId="151"/>
    <cellStyle name="Обычный 2 8 2 3 3 3 2 2 2 3 2 2 2 2 4 3 2 2" xfId="163"/>
    <cellStyle name="Обычный 2 8 2 3 3 3 2 2 2 3 2 2 2 2 4 3 2 3" xfId="169"/>
    <cellStyle name="Обычный 2 8 2 3 3 3 2 2 2 3 2 2 2 2 4 3 2 3 2" xfId="184"/>
    <cellStyle name="Обычный 2 8 2 3 3 3 2 2 2 3 2 2 2 2 4 3 2 3 2 2" xfId="195"/>
    <cellStyle name="Обычный 2 8 2 3 3 3 2 2 2 3 2 2 2 2 4 3 2 3 2 2 2" xfId="200"/>
    <cellStyle name="Обычный 2 8 2 3 3 3 2 2 2 3 2 2 2 2 4 3 2 3 2 2 2 2" xfId="211"/>
    <cellStyle name="Обычный 2 8 2 3 3 3 2 2 2 3 2 2 2 2 4 3 2 3 2 2 2 3" xfId="216"/>
    <cellStyle name="Обычный 2 8 2 3 3 3 2 2 2 3 2 2 2 2 4 3 2 3 2 2 2 3 2" xfId="222"/>
    <cellStyle name="Обычный 2 8 2 3 3 3 2 2 2 3 2 2 2 2 4 3 2 4" xfId="175"/>
    <cellStyle name="Обычный 2 8 2 3 3 3 2 2 2 3 2 2 2 2 4 3 2 4 2" xfId="186"/>
    <cellStyle name="Обычный 2 8 2 3 3 3 2 2 2 3 2 2 2 2 4 5 3" xfId="150"/>
    <cellStyle name="Обычный 2 8 2 3 3 3 2 2 2 3 2 2 2 2 4 5 3 2" xfId="156"/>
    <cellStyle name="Обычный 2 8 2 3 3 3 2 2 2 3 2 2 2 2 4 5 3 2 2" xfId="168"/>
    <cellStyle name="Обычный 2 8 2 3 3 3 2 2 2 3 2 2 2 2 4 5 3 2 3" xfId="174"/>
    <cellStyle name="Обычный 2 8 2 3 3 3 2 2 2 3 2 2 2 2 4 5 3 2 3 2" xfId="193"/>
    <cellStyle name="Обычный 2 8 2 3 3 3 2 2 2 3 2 2 2 2 4 5 3 2 3 2 2" xfId="196"/>
    <cellStyle name="Обычный 2 8 2 3 3 3 2 2 2 3 2 2 2 2 4 5 3 2 3 2 2 2" xfId="204"/>
    <cellStyle name="Обычный 2 8 2 3 3 3 2 2 2 3 2 2 2 2 4 5 3 2 3 2 2 2 2" xfId="215"/>
    <cellStyle name="Обычный 2 8 2 3 3 3 2 2 2 3 2 2 2 2 4 5 3 2 3 2 2 2 3" xfId="220"/>
    <cellStyle name="Обычный 2 8 2 3 3 3 2 2 2 3 2 2 2 2 4 5 3 2 3 2 2 2 3 2" xfId="226"/>
    <cellStyle name="Обычный 2 8 2 3 3 3 2 2 2 3 2 2 2 2 4 5 3 3" xfId="178"/>
    <cellStyle name="Обычный 2 8 2 3 3 3 2 2 2 3 2 2 2 2 4 5 3 3 2" xfId="187"/>
    <cellStyle name="Обычный 2 8 2 3 3 3 2 2 2 3 2 2 2 2 4 5 3 3 3" xfId="221"/>
    <cellStyle name="Обычный 2 8 2 3 3 3 2 2 3" xfId="115"/>
    <cellStyle name="Обычный 2 8 2 3 3 3 2 2 3 2" xfId="120"/>
    <cellStyle name="Обычный 2 8 2 3 3 3 2 2 3 2 2" xfId="123"/>
    <cellStyle name="Обычный 2 8 2 3 3 3 2 2 3 2 2 2" xfId="126"/>
    <cellStyle name="Обычный 2 8 2 3 3 3 2 2 3 2 2 2 3" xfId="135"/>
    <cellStyle name="Обычный 2 8 2 3 3 3 2 2 3 2 2 2 3 4 3" xfId="148"/>
    <cellStyle name="Обычный 2 8 2 3 3 3 2 2 3 2 2 2 3 4 3 2" xfId="154"/>
    <cellStyle name="Обычный 2 8 2 3 3 3 2 2 3 2 2 2 3 4 3 2 2" xfId="166"/>
    <cellStyle name="Обычный 2 8 2 3 3 3 2 2 3 2 2 2 3 4 3 2 3" xfId="172"/>
    <cellStyle name="Обычный 2 8 2 3 3 3 2 2 3 2 2 2 3 4 3 2 3 2" xfId="191"/>
    <cellStyle name="Обычный 2 8 2 3 3 3 2 2 3 2 2 2 3 4 3 2 3 2 2" xfId="199"/>
    <cellStyle name="Обычный 2 8 2 3 3 3 2 2 3 2 2 2 3 4 3 2 3 2 2 2" xfId="202"/>
    <cellStyle name="Обычный 2 8 2 3 3 3 2 2 3 2 2 2 3 4 3 2 3 2 2 3" xfId="213"/>
    <cellStyle name="Обычный 2 8 2 3 3 3 2 2 3 2 2 2 3 4 3 2 3 2 2 4" xfId="218"/>
    <cellStyle name="Обычный 2 8 2 3 3 3 2 2 3 2 2 2 3 4 3 2 3 2 2 4 2" xfId="224"/>
    <cellStyle name="Обычный 2 8 2 3 3 3 2 2 3 2 2 2 3 4 3 2 4" xfId="176"/>
    <cellStyle name="Обычный 2 8 2 3 3 3 2 2 3 2 2 2 3 4 3 2 4 2" xfId="189"/>
    <cellStyle name="Обычный 2 8 2 3 3 3 2 2 3 2 2 3" xfId="130"/>
    <cellStyle name="Обычный 2 8 2 3 3 3 2 2 3 2 2 4" xfId="133"/>
    <cellStyle name="Обычный 2 8 2 3 3 3 2 2 3 2 2 4 2" xfId="144"/>
    <cellStyle name="Обычный 2 8 2 3 3 3 2 2 3 2 2 4 3" xfId="147"/>
    <cellStyle name="Обычный 2 8 2 3 3 3 2 2 3 2 2 4 3 2" xfId="153"/>
    <cellStyle name="Обычный 2 8 2 3 3 3 2 2 3 2 2 4 3 2 2" xfId="165"/>
    <cellStyle name="Обычный 2 8 2 3 3 3 2 2 3 2 2 4 3 2 3" xfId="171"/>
    <cellStyle name="Обычный 2 8 2 3 3 3 2 2 3 2 2 4 3 2 3 2" xfId="188"/>
    <cellStyle name="Обычный 2 8 3" xfId="27"/>
    <cellStyle name="Обычный 2 8 3 2" xfId="46"/>
    <cellStyle name="Обычный 2 8 3 3" xfId="72"/>
    <cellStyle name="Обычный 2 8 4" xfId="28"/>
    <cellStyle name="Обычный 2 8 4 2" xfId="47"/>
    <cellStyle name="Обычный 2 8 4 3" xfId="73"/>
    <cellStyle name="Обычный 2 8 5" xfId="29"/>
    <cellStyle name="Обычный 2 8 5 2" xfId="48"/>
    <cellStyle name="Обычный 2 8 5 3" xfId="74"/>
    <cellStyle name="Обычный 2 8 6" xfId="49"/>
    <cellStyle name="Обычный 2 8 6 2" xfId="75"/>
    <cellStyle name="Обычный 2 8 7" xfId="31"/>
    <cellStyle name="Обычный 2 8 7 2" xfId="33"/>
    <cellStyle name="Обычный 2 8 7 3" xfId="62"/>
    <cellStyle name="Обычный 2 8 7 3 2" xfId="87"/>
    <cellStyle name="Обычный 2 8 7 3 3" xfId="89"/>
    <cellStyle name="Обычный 2 8 7 3 3 2" xfId="92"/>
    <cellStyle name="Обычный 2 8 7 3 3 3 2 2" xfId="102"/>
    <cellStyle name="Обычный 2 8 7 3 3 3 2 2 2" xfId="105"/>
    <cellStyle name="Обычный 2 8 7 3 3 3 2 2 3" xfId="108"/>
    <cellStyle name="Обычный 2 8 7 4" xfId="97"/>
    <cellStyle name="Обычный 2 8 7 4 2" xfId="99"/>
    <cellStyle name="Обычный 2 8 7 4 2 2" xfId="101"/>
    <cellStyle name="Обычный 2 8 7 4 2 2 2" xfId="104"/>
    <cellStyle name="Обычный 2 8 7 4 2 2 3" xfId="107"/>
    <cellStyle name="Обычный 2 8 7 4 2 2 3 2" xfId="112"/>
    <cellStyle name="Обычный 2 8 7 4 2 2 3 2 2" xfId="114"/>
    <cellStyle name="Обычный 2 8 7 4 2 2 3 2 2 2" xfId="119"/>
    <cellStyle name="Обычный 2 8 7 4 2 2 3 2 2 2 2" xfId="122"/>
    <cellStyle name="Обычный 2 8 7 4 2 2 3 2 2 2 2 2" xfId="125"/>
    <cellStyle name="Обычный 2 8 7 4 2 2 3 2 2 2 2 3" xfId="129"/>
    <cellStyle name="Обычный 2 8 7 4 2 2 3 2 2 2 2 4" xfId="132"/>
    <cellStyle name="Обычный 2 8 7 4 2 2 3 2 2 2 2 4 2" xfId="143"/>
    <cellStyle name="Обычный 2 8 7 4 2 2 3 2 2 2 2 4 3" xfId="146"/>
    <cellStyle name="Обычный 2 8 7 4 2 2 3 2 2 2 2 4 3 2" xfId="152"/>
    <cellStyle name="Обычный 2 8 7 4 2 2 3 2 2 2 2 4 3 2 2" xfId="164"/>
    <cellStyle name="Обычный 2 8 7 4 2 2 3 2 2 2 2 4 3 2 3" xfId="170"/>
    <cellStyle name="Обычный 2 8 7 4 2 2 3 2 2 2 2 4 3 2 3 2" xfId="185"/>
    <cellStyle name="Обычный 2 8 7 4 2 2 3 2 2 2 2 4 3 2 3 2 2" xfId="198"/>
    <cellStyle name="Обычный 2 8 7 4 2 2 3 2 2 2 2 4 3 2 3 2 2 2" xfId="201"/>
    <cellStyle name="Обычный 2 8 7 4 2 2 3 2 2 2 2 4 3 2 3 2 2 2 2" xfId="212"/>
    <cellStyle name="Обычный 2 8 7 4 2 2 3 2 2 2 2 4 3 2 3 2 2 2 3" xfId="217"/>
    <cellStyle name="Обычный 2 8 7 4 2 2 3 2 2 2 2 4 3 2 3 2 2 2 3 2" xfId="223"/>
    <cellStyle name="Обычный 2 8 8" xfId="50"/>
    <cellStyle name="Обычный 2 8 9" xfId="76"/>
    <cellStyle name="Обычный 2 9" xfId="51"/>
    <cellStyle name="Обычный 3" xfId="2"/>
    <cellStyle name="Обычный 3 2" xfId="52"/>
    <cellStyle name="Обычный 4" xfId="3"/>
    <cellStyle name="Обычный 4 2" xfId="9"/>
    <cellStyle name="Обычный 4 2 2" xfId="19"/>
    <cellStyle name="Обычный 4 2 2 2" xfId="20"/>
    <cellStyle name="Обычный 4 2 2 2 2" xfId="53"/>
    <cellStyle name="Обычный 4 2 2 2 3" xfId="77"/>
    <cellStyle name="Обычный 4 2 2 3" xfId="54"/>
    <cellStyle name="Обычный 4 2 2 4" xfId="78"/>
    <cellStyle name="Обычный 4 2 3" xfId="30"/>
    <cellStyle name="Обычный 4 2 3 2" xfId="23"/>
    <cellStyle name="Обычный 4 2 3 2 2" xfId="55"/>
    <cellStyle name="Обычный 4 2 3 2 2 2" xfId="79"/>
    <cellStyle name="Обычный 4 2 3 2 3" xfId="56"/>
    <cellStyle name="Обычный 4 2 3 2 4" xfId="80"/>
    <cellStyle name="Обычный 4 2 3 2 5" xfId="85"/>
    <cellStyle name="Обычный 4 2 3 3" xfId="57"/>
    <cellStyle name="Обычный 4 2 3 4" xfId="81"/>
    <cellStyle name="Обычный 4 2 4" xfId="58"/>
    <cellStyle name="Обычный 4 2 5" xfId="82"/>
    <cellStyle name="Обычный 4 2 6" xfId="93"/>
    <cellStyle name="Обычный 4 2 6 2" xfId="110"/>
    <cellStyle name="Обычный 4 2 6 2 2" xfId="117"/>
    <cellStyle name="Обычный 4 2 6 2 2 2" xfId="137"/>
    <cellStyle name="Обычный 4 2 6 2 2 2 2" xfId="140"/>
    <cellStyle name="Обычный 4 2 6 2 2 2 2 2" xfId="158"/>
    <cellStyle name="Обычный 4 2 6 2 2 2 2 2 2" xfId="161"/>
    <cellStyle name="Обычный 4 2 6 2 2 2 2 2 2 2" xfId="181"/>
    <cellStyle name="Обычный 4 2 6 2 2 2 2 2 2 2 2" xfId="206"/>
    <cellStyle name="Обычный 4 2 6 2 2 2 2 2 2 2 2 2" xfId="209"/>
    <cellStyle name="Обычный 4 3" xfId="59"/>
    <cellStyle name="Обычный 4 4" xfId="83"/>
    <cellStyle name="Обычный 5" xfId="5"/>
    <cellStyle name="Обычный 6" xfId="6"/>
    <cellStyle name="Обычный 7" xfId="7"/>
    <cellStyle name="Обычный 8" xfId="8"/>
    <cellStyle name="Обычный 9" xfId="10"/>
    <cellStyle name="Финансовый [0] 2" xfId="90"/>
    <cellStyle name="Финансовый 2" xfId="4"/>
    <cellStyle name="Финансовый 2 2" xfId="6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47"/>
  <sheetViews>
    <sheetView view="pageBreakPreview" zoomScale="60" workbookViewId="0">
      <selection activeCell="E21" sqref="E21"/>
    </sheetView>
  </sheetViews>
  <sheetFormatPr defaultColWidth="9.140625" defaultRowHeight="15.75"/>
  <cols>
    <col min="1" max="1" width="30.5703125" style="84" customWidth="1"/>
    <col min="2" max="2" width="51.5703125" style="84" customWidth="1"/>
    <col min="3" max="3" width="13.5703125" style="106" customWidth="1"/>
    <col min="4" max="5" width="12.5703125" style="107" bestFit="1" customWidth="1"/>
    <col min="6" max="16384" width="9.140625" style="84"/>
  </cols>
  <sheetData>
    <row r="1" spans="1:5">
      <c r="A1" s="323" t="s">
        <v>253</v>
      </c>
      <c r="B1" s="323"/>
      <c r="C1" s="323"/>
      <c r="D1" s="323"/>
      <c r="E1" s="323"/>
    </row>
    <row r="2" spans="1:5">
      <c r="A2" s="323" t="s">
        <v>287</v>
      </c>
      <c r="B2" s="323"/>
      <c r="C2" s="323"/>
      <c r="D2" s="323"/>
      <c r="E2" s="323"/>
    </row>
    <row r="3" spans="1:5">
      <c r="A3" s="323" t="s">
        <v>409</v>
      </c>
      <c r="B3" s="323"/>
      <c r="C3" s="323"/>
      <c r="D3" s="323"/>
      <c r="E3" s="323"/>
    </row>
    <row r="4" spans="1:5">
      <c r="A4" s="128"/>
      <c r="B4" s="128"/>
      <c r="D4" s="106"/>
      <c r="E4" s="106"/>
    </row>
    <row r="5" spans="1:5">
      <c r="A5" s="324" t="s">
        <v>254</v>
      </c>
      <c r="B5" s="324"/>
      <c r="C5" s="324"/>
      <c r="D5" s="324"/>
      <c r="E5" s="324"/>
    </row>
    <row r="6" spans="1:5">
      <c r="A6" s="324" t="s">
        <v>410</v>
      </c>
      <c r="B6" s="324"/>
      <c r="C6" s="324"/>
      <c r="D6" s="324"/>
      <c r="E6" s="324"/>
    </row>
    <row r="8" spans="1:5">
      <c r="A8" s="325" t="s">
        <v>255</v>
      </c>
      <c r="B8" s="328" t="s">
        <v>18</v>
      </c>
      <c r="C8" s="331" t="s">
        <v>87</v>
      </c>
      <c r="D8" s="332"/>
      <c r="E8" s="333"/>
    </row>
    <row r="9" spans="1:5">
      <c r="A9" s="326"/>
      <c r="B9" s="329"/>
      <c r="C9" s="334" t="s">
        <v>321</v>
      </c>
      <c r="D9" s="334" t="s">
        <v>88</v>
      </c>
      <c r="E9" s="334"/>
    </row>
    <row r="10" spans="1:5">
      <c r="A10" s="327"/>
      <c r="B10" s="330"/>
      <c r="C10" s="334" t="s">
        <v>66</v>
      </c>
      <c r="D10" s="199" t="s">
        <v>338</v>
      </c>
      <c r="E10" s="199" t="s">
        <v>404</v>
      </c>
    </row>
    <row r="11" spans="1:5">
      <c r="A11" s="104" t="s">
        <v>3</v>
      </c>
      <c r="B11" s="105">
        <v>2</v>
      </c>
      <c r="C11" s="105">
        <v>3</v>
      </c>
      <c r="D11" s="100">
        <v>4</v>
      </c>
      <c r="E11" s="100">
        <v>5</v>
      </c>
    </row>
    <row r="12" spans="1:5" ht="31.5">
      <c r="A12" s="85" t="s">
        <v>256</v>
      </c>
      <c r="B12" s="86" t="s">
        <v>280</v>
      </c>
      <c r="C12" s="87">
        <f>C13+C17</f>
        <v>104000</v>
      </c>
      <c r="D12" s="87">
        <f>D13+D17</f>
        <v>0</v>
      </c>
      <c r="E12" s="87">
        <f>E13+E17</f>
        <v>0</v>
      </c>
    </row>
    <row r="13" spans="1:5">
      <c r="A13" s="83" t="s">
        <v>257</v>
      </c>
      <c r="B13" s="44" t="s">
        <v>258</v>
      </c>
      <c r="C13" s="88">
        <f t="shared" ref="C13:E15" si="0">C14</f>
        <v>-1373042.4</v>
      </c>
      <c r="D13" s="88">
        <f t="shared" si="0"/>
        <v>-1294112.2</v>
      </c>
      <c r="E13" s="88">
        <f t="shared" si="0"/>
        <v>-1266881</v>
      </c>
    </row>
    <row r="14" spans="1:5">
      <c r="A14" s="83" t="s">
        <v>259</v>
      </c>
      <c r="B14" s="44" t="s">
        <v>260</v>
      </c>
      <c r="C14" s="88">
        <f>C15</f>
        <v>-1373042.4</v>
      </c>
      <c r="D14" s="88">
        <f t="shared" si="0"/>
        <v>-1294112.2</v>
      </c>
      <c r="E14" s="88">
        <f t="shared" si="0"/>
        <v>-1266881</v>
      </c>
    </row>
    <row r="15" spans="1:5" ht="31.5">
      <c r="A15" s="83" t="s">
        <v>281</v>
      </c>
      <c r="B15" s="44" t="s">
        <v>282</v>
      </c>
      <c r="C15" s="88">
        <f>C16</f>
        <v>-1373042.4</v>
      </c>
      <c r="D15" s="88">
        <f t="shared" si="0"/>
        <v>-1294112.2</v>
      </c>
      <c r="E15" s="88">
        <f t="shared" si="0"/>
        <v>-1266881</v>
      </c>
    </row>
    <row r="16" spans="1:5" ht="31.5">
      <c r="A16" s="83" t="s">
        <v>261</v>
      </c>
      <c r="B16" s="44" t="s">
        <v>262</v>
      </c>
      <c r="C16" s="88">
        <v>-1373042.4</v>
      </c>
      <c r="D16" s="100">
        <v>-1294112.2</v>
      </c>
      <c r="E16" s="89">
        <v>-1266881</v>
      </c>
    </row>
    <row r="17" spans="1:5">
      <c r="A17" s="83" t="s">
        <v>263</v>
      </c>
      <c r="B17" s="44" t="s">
        <v>264</v>
      </c>
      <c r="C17" s="88">
        <f t="shared" ref="C17:E19" si="1">C18</f>
        <v>1477042.4</v>
      </c>
      <c r="D17" s="88">
        <f t="shared" si="1"/>
        <v>1294112.2</v>
      </c>
      <c r="E17" s="88">
        <f t="shared" si="1"/>
        <v>1266881</v>
      </c>
    </row>
    <row r="18" spans="1:5">
      <c r="A18" s="83" t="s">
        <v>265</v>
      </c>
      <c r="B18" s="44" t="s">
        <v>266</v>
      </c>
      <c r="C18" s="88">
        <f>C19</f>
        <v>1477042.4</v>
      </c>
      <c r="D18" s="88">
        <f t="shared" si="1"/>
        <v>1294112.2</v>
      </c>
      <c r="E18" s="88">
        <f t="shared" si="1"/>
        <v>1266881</v>
      </c>
    </row>
    <row r="19" spans="1:5" ht="31.5">
      <c r="A19" s="83" t="s">
        <v>283</v>
      </c>
      <c r="B19" s="44" t="s">
        <v>284</v>
      </c>
      <c r="C19" s="88">
        <f>C20</f>
        <v>1477042.4</v>
      </c>
      <c r="D19" s="88">
        <f t="shared" si="1"/>
        <v>1294112.2</v>
      </c>
      <c r="E19" s="88">
        <f t="shared" si="1"/>
        <v>1266881</v>
      </c>
    </row>
    <row r="20" spans="1:5" ht="31.5">
      <c r="A20" s="83" t="s">
        <v>267</v>
      </c>
      <c r="B20" s="44" t="s">
        <v>268</v>
      </c>
      <c r="C20" s="88">
        <v>1477042.4</v>
      </c>
      <c r="D20" s="89">
        <v>1294112.2</v>
      </c>
      <c r="E20" s="89">
        <v>1266881</v>
      </c>
    </row>
    <row r="21" spans="1:5">
      <c r="A21" s="322" t="s">
        <v>285</v>
      </c>
      <c r="B21" s="322"/>
      <c r="C21" s="87">
        <f>C12</f>
        <v>104000</v>
      </c>
      <c r="D21" s="87">
        <f>D12</f>
        <v>0</v>
      </c>
      <c r="E21" s="87">
        <f>E12</f>
        <v>0</v>
      </c>
    </row>
    <row r="23" spans="1:5">
      <c r="A23" s="90"/>
      <c r="B23" s="91"/>
    </row>
    <row r="24" spans="1:5">
      <c r="B24" s="103"/>
    </row>
    <row r="47" spans="4:17">
      <c r="D47" s="106"/>
      <c r="E47" s="106"/>
      <c r="F47" s="106"/>
      <c r="G47" s="106"/>
      <c r="H47" s="106"/>
      <c r="I47" s="106"/>
      <c r="J47" s="106"/>
      <c r="K47" s="106"/>
      <c r="L47" s="106"/>
      <c r="M47" s="106"/>
      <c r="N47" s="106"/>
      <c r="O47" s="106"/>
      <c r="P47" s="106"/>
      <c r="Q47" s="106"/>
    </row>
  </sheetData>
  <mergeCells count="11">
    <mergeCell ref="A21:B21"/>
    <mergeCell ref="A1:E1"/>
    <mergeCell ref="A2:E2"/>
    <mergeCell ref="A3:E3"/>
    <mergeCell ref="A5:E5"/>
    <mergeCell ref="A6:E6"/>
    <mergeCell ref="A8:A10"/>
    <mergeCell ref="B8:B10"/>
    <mergeCell ref="C8:E8"/>
    <mergeCell ref="C9:C10"/>
    <mergeCell ref="D9:E9"/>
  </mergeCells>
  <pageMargins left="0.59055118110236227" right="0.19685039370078741" top="0.19685039370078741" bottom="0.19685039370078741" header="0.51181102362204722" footer="0.51181102362204722"/>
  <pageSetup paperSize="9" scale="8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151"/>
  <sheetViews>
    <sheetView topLeftCell="A104" zoomScale="80" zoomScaleNormal="80" workbookViewId="0">
      <selection activeCell="I115" sqref="I115"/>
    </sheetView>
  </sheetViews>
  <sheetFormatPr defaultColWidth="9.140625" defaultRowHeight="15.75"/>
  <cols>
    <col min="1" max="1" width="33.85546875" style="289" customWidth="1"/>
    <col min="2" max="2" width="109" style="290" customWidth="1"/>
    <col min="3" max="5" width="14.85546875" style="290" customWidth="1"/>
    <col min="6" max="6" width="10" style="290" bestFit="1" customWidth="1"/>
    <col min="7" max="7" width="36.5703125" style="234" bestFit="1" customWidth="1"/>
    <col min="8" max="10" width="9.28515625" style="234" bestFit="1" customWidth="1"/>
    <col min="11" max="16384" width="9.140625" style="234"/>
  </cols>
  <sheetData>
    <row r="1" spans="1:13">
      <c r="A1" s="335" t="s">
        <v>462</v>
      </c>
      <c r="B1" s="335"/>
      <c r="C1" s="335"/>
      <c r="D1" s="335"/>
      <c r="E1" s="335"/>
      <c r="F1" s="233"/>
    </row>
    <row r="2" spans="1:13">
      <c r="A2" s="336" t="s">
        <v>463</v>
      </c>
      <c r="B2" s="336"/>
      <c r="C2" s="336"/>
      <c r="D2" s="336"/>
      <c r="E2" s="336"/>
      <c r="F2" s="235"/>
    </row>
    <row r="3" spans="1:13">
      <c r="A3" s="337" t="s">
        <v>464</v>
      </c>
      <c r="B3" s="337"/>
      <c r="C3" s="337"/>
      <c r="D3" s="337"/>
      <c r="E3" s="337"/>
      <c r="F3" s="235"/>
    </row>
    <row r="4" spans="1:13">
      <c r="A4" s="236"/>
      <c r="B4" s="233"/>
      <c r="C4" s="233"/>
      <c r="D4" s="233"/>
      <c r="E4" s="233"/>
      <c r="F4" s="237"/>
    </row>
    <row r="5" spans="1:13">
      <c r="A5" s="338" t="s">
        <v>465</v>
      </c>
      <c r="B5" s="338"/>
      <c r="C5" s="338"/>
      <c r="D5" s="338"/>
      <c r="E5" s="338"/>
      <c r="F5" s="238"/>
    </row>
    <row r="6" spans="1:13">
      <c r="A6" s="238"/>
      <c r="B6" s="238"/>
      <c r="C6" s="238"/>
      <c r="D6" s="238"/>
      <c r="E6" s="238"/>
      <c r="F6" s="238"/>
    </row>
    <row r="7" spans="1:13">
      <c r="A7" s="339" t="s">
        <v>466</v>
      </c>
      <c r="B7" s="340" t="s">
        <v>467</v>
      </c>
      <c r="C7" s="340" t="s">
        <v>468</v>
      </c>
      <c r="D7" s="340"/>
      <c r="E7" s="340"/>
      <c r="F7" s="238"/>
    </row>
    <row r="8" spans="1:13">
      <c r="A8" s="339"/>
      <c r="B8" s="340"/>
      <c r="C8" s="239" t="s">
        <v>321</v>
      </c>
      <c r="D8" s="239" t="s">
        <v>338</v>
      </c>
      <c r="E8" s="239" t="s">
        <v>404</v>
      </c>
      <c r="F8" s="240"/>
    </row>
    <row r="9" spans="1:13">
      <c r="A9" s="241" t="s">
        <v>469</v>
      </c>
      <c r="B9" s="242" t="s">
        <v>470</v>
      </c>
      <c r="C9" s="243">
        <f>C10+C22+C32+C40+C48+C51+C64+C71+C77</f>
        <v>605942.6</v>
      </c>
      <c r="D9" s="243">
        <f t="shared" ref="D9:E9" si="0">D10+D22+D32+D40+D48+D51+D64+D71+D77</f>
        <v>580193.5</v>
      </c>
      <c r="E9" s="243">
        <f t="shared" si="0"/>
        <v>562184.50000000012</v>
      </c>
      <c r="F9" s="244"/>
      <c r="G9" s="245"/>
      <c r="H9" s="245"/>
      <c r="I9" s="245"/>
    </row>
    <row r="10" spans="1:13">
      <c r="A10" s="241" t="s">
        <v>471</v>
      </c>
      <c r="B10" s="242" t="s">
        <v>472</v>
      </c>
      <c r="C10" s="243">
        <f t="shared" ref="C10:E10" si="1">C11</f>
        <v>402968.6</v>
      </c>
      <c r="D10" s="243">
        <f t="shared" si="1"/>
        <v>381138.4</v>
      </c>
      <c r="E10" s="243">
        <f t="shared" si="1"/>
        <v>362180.2</v>
      </c>
      <c r="F10" s="244"/>
      <c r="K10" s="245"/>
      <c r="L10" s="245"/>
      <c r="M10" s="245"/>
    </row>
    <row r="11" spans="1:13">
      <c r="A11" s="241" t="s">
        <v>473</v>
      </c>
      <c r="B11" s="242" t="s">
        <v>474</v>
      </c>
      <c r="C11" s="243">
        <f t="shared" ref="C11:E11" si="2">SUM(C12:C21)</f>
        <v>402968.6</v>
      </c>
      <c r="D11" s="243">
        <f t="shared" si="2"/>
        <v>381138.4</v>
      </c>
      <c r="E11" s="243">
        <f t="shared" si="2"/>
        <v>362180.2</v>
      </c>
      <c r="F11" s="244"/>
    </row>
    <row r="12" spans="1:13" ht="78.75">
      <c r="A12" s="246" t="s">
        <v>475</v>
      </c>
      <c r="B12" s="247" t="s">
        <v>476</v>
      </c>
      <c r="C12" s="248">
        <v>362672.3</v>
      </c>
      <c r="D12" s="248">
        <v>338588.3</v>
      </c>
      <c r="E12" s="248">
        <v>320373.7</v>
      </c>
      <c r="F12" s="249"/>
    </row>
    <row r="13" spans="1:13" ht="78.75">
      <c r="A13" s="246" t="s">
        <v>477</v>
      </c>
      <c r="B13" s="247" t="s">
        <v>478</v>
      </c>
      <c r="C13" s="248">
        <v>719.7</v>
      </c>
      <c r="D13" s="248">
        <v>670</v>
      </c>
      <c r="E13" s="248">
        <v>620.79999999999995</v>
      </c>
      <c r="F13" s="249"/>
    </row>
    <row r="14" spans="1:13" ht="94.5">
      <c r="A14" s="246" t="s">
        <v>479</v>
      </c>
      <c r="B14" s="247" t="s">
        <v>480</v>
      </c>
      <c r="C14" s="248">
        <v>71.7</v>
      </c>
      <c r="D14" s="248">
        <v>77.3</v>
      </c>
      <c r="E14" s="248">
        <v>82.5</v>
      </c>
      <c r="F14" s="249"/>
    </row>
    <row r="15" spans="1:13" ht="94.5">
      <c r="A15" s="246" t="s">
        <v>481</v>
      </c>
      <c r="B15" s="247" t="s">
        <v>482</v>
      </c>
      <c r="C15" s="248">
        <v>66.8</v>
      </c>
      <c r="D15" s="248">
        <v>71.8</v>
      </c>
      <c r="E15" s="248">
        <v>76.5</v>
      </c>
      <c r="F15" s="249"/>
    </row>
    <row r="16" spans="1:13" ht="63">
      <c r="A16" s="246" t="s">
        <v>483</v>
      </c>
      <c r="B16" s="247" t="s">
        <v>484</v>
      </c>
      <c r="C16" s="248">
        <v>4672.3999999999996</v>
      </c>
      <c r="D16" s="248">
        <v>4214</v>
      </c>
      <c r="E16" s="248">
        <v>3904.8</v>
      </c>
      <c r="F16" s="249"/>
    </row>
    <row r="17" spans="1:6" ht="94.5">
      <c r="A17" s="246" t="s">
        <v>485</v>
      </c>
      <c r="B17" s="247" t="s">
        <v>486</v>
      </c>
      <c r="C17" s="248">
        <v>1927.1</v>
      </c>
      <c r="D17" s="248">
        <v>2079.1999999999998</v>
      </c>
      <c r="E17" s="248">
        <v>2267.5</v>
      </c>
      <c r="F17" s="249"/>
    </row>
    <row r="18" spans="1:6" ht="47.25">
      <c r="A18" s="246" t="s">
        <v>487</v>
      </c>
      <c r="B18" s="247" t="s">
        <v>488</v>
      </c>
      <c r="C18" s="248">
        <v>4537.1000000000004</v>
      </c>
      <c r="D18" s="248">
        <v>4306.3999999999996</v>
      </c>
      <c r="E18" s="248">
        <v>3732.7</v>
      </c>
      <c r="F18" s="249"/>
    </row>
    <row r="19" spans="1:6" ht="47.25">
      <c r="A19" s="246" t="s">
        <v>489</v>
      </c>
      <c r="B19" s="247" t="s">
        <v>490</v>
      </c>
      <c r="C19" s="248">
        <v>28096</v>
      </c>
      <c r="D19" s="248">
        <v>30821.200000000001</v>
      </c>
      <c r="E19" s="248">
        <v>30790.400000000001</v>
      </c>
      <c r="F19" s="249"/>
    </row>
    <row r="20" spans="1:6" ht="47.25">
      <c r="A20" s="246" t="s">
        <v>491</v>
      </c>
      <c r="B20" s="247" t="s">
        <v>492</v>
      </c>
      <c r="C20" s="248">
        <v>205.5</v>
      </c>
      <c r="D20" s="248">
        <v>221.4</v>
      </c>
      <c r="E20" s="248">
        <v>236.5</v>
      </c>
      <c r="F20" s="249"/>
    </row>
    <row r="21" spans="1:6" ht="47.25">
      <c r="A21" s="246" t="s">
        <v>493</v>
      </c>
      <c r="B21" s="247" t="s">
        <v>494</v>
      </c>
      <c r="C21" s="248">
        <v>0</v>
      </c>
      <c r="D21" s="248">
        <v>88.8</v>
      </c>
      <c r="E21" s="248">
        <v>94.8</v>
      </c>
      <c r="F21" s="249"/>
    </row>
    <row r="22" spans="1:6" ht="31.5">
      <c r="A22" s="241" t="s">
        <v>495</v>
      </c>
      <c r="B22" s="242" t="s">
        <v>496</v>
      </c>
      <c r="C22" s="243">
        <f t="shared" ref="C22:E22" si="3">C23</f>
        <v>6732.9000000000005</v>
      </c>
      <c r="D22" s="243">
        <f t="shared" si="3"/>
        <v>6872.6</v>
      </c>
      <c r="E22" s="243">
        <f t="shared" si="3"/>
        <v>7034</v>
      </c>
      <c r="F22" s="244"/>
    </row>
    <row r="23" spans="1:6" ht="31.5">
      <c r="A23" s="241" t="s">
        <v>497</v>
      </c>
      <c r="B23" s="242" t="s">
        <v>498</v>
      </c>
      <c r="C23" s="243">
        <f t="shared" ref="C23:E23" si="4">C24+C26+C28+C30</f>
        <v>6732.9000000000005</v>
      </c>
      <c r="D23" s="243">
        <f t="shared" si="4"/>
        <v>6872.6</v>
      </c>
      <c r="E23" s="243">
        <f t="shared" si="4"/>
        <v>7034</v>
      </c>
      <c r="F23" s="244"/>
    </row>
    <row r="24" spans="1:6" ht="47.25">
      <c r="A24" s="246" t="s">
        <v>499</v>
      </c>
      <c r="B24" s="247" t="s">
        <v>500</v>
      </c>
      <c r="C24" s="248">
        <f t="shared" ref="C24:E24" si="5">C25</f>
        <v>3521.4</v>
      </c>
      <c r="D24" s="248">
        <f t="shared" si="5"/>
        <v>3598</v>
      </c>
      <c r="E24" s="248">
        <f t="shared" si="5"/>
        <v>3677</v>
      </c>
      <c r="F24" s="249"/>
    </row>
    <row r="25" spans="1:6" ht="63">
      <c r="A25" s="246" t="s">
        <v>501</v>
      </c>
      <c r="B25" s="250" t="s">
        <v>502</v>
      </c>
      <c r="C25" s="248">
        <v>3521.4</v>
      </c>
      <c r="D25" s="248">
        <v>3598</v>
      </c>
      <c r="E25" s="248">
        <v>3677</v>
      </c>
      <c r="F25" s="249"/>
    </row>
    <row r="26" spans="1:6" ht="63">
      <c r="A26" s="246" t="s">
        <v>503</v>
      </c>
      <c r="B26" s="250" t="s">
        <v>504</v>
      </c>
      <c r="C26" s="248">
        <f t="shared" ref="C26:E26" si="6">C27</f>
        <v>15.9</v>
      </c>
      <c r="D26" s="248">
        <f t="shared" si="6"/>
        <v>16.7</v>
      </c>
      <c r="E26" s="248">
        <f t="shared" si="6"/>
        <v>17</v>
      </c>
      <c r="F26" s="249"/>
    </row>
    <row r="27" spans="1:6" ht="78.75">
      <c r="A27" s="246" t="s">
        <v>505</v>
      </c>
      <c r="B27" s="251" t="s">
        <v>506</v>
      </c>
      <c r="C27" s="248">
        <v>15.9</v>
      </c>
      <c r="D27" s="248">
        <v>16.7</v>
      </c>
      <c r="E27" s="248">
        <v>17</v>
      </c>
      <c r="F27" s="249"/>
    </row>
    <row r="28" spans="1:6" ht="47.25">
      <c r="A28" s="246" t="s">
        <v>507</v>
      </c>
      <c r="B28" s="251" t="s">
        <v>508</v>
      </c>
      <c r="C28" s="248">
        <f t="shared" ref="C28:E28" si="7">C29</f>
        <v>3556.3</v>
      </c>
      <c r="D28" s="248">
        <f t="shared" si="7"/>
        <v>3615.8</v>
      </c>
      <c r="E28" s="248">
        <f t="shared" si="7"/>
        <v>3692.1</v>
      </c>
      <c r="F28" s="249"/>
    </row>
    <row r="29" spans="1:6" ht="63">
      <c r="A29" s="246" t="s">
        <v>509</v>
      </c>
      <c r="B29" s="251" t="s">
        <v>510</v>
      </c>
      <c r="C29" s="248">
        <v>3556.3</v>
      </c>
      <c r="D29" s="248">
        <v>3615.8</v>
      </c>
      <c r="E29" s="248">
        <v>3692.1</v>
      </c>
      <c r="F29" s="249"/>
    </row>
    <row r="30" spans="1:6" ht="47.25">
      <c r="A30" s="246" t="s">
        <v>511</v>
      </c>
      <c r="B30" s="251" t="s">
        <v>512</v>
      </c>
      <c r="C30" s="248">
        <f t="shared" ref="C30:E30" si="8">C31</f>
        <v>-360.7</v>
      </c>
      <c r="D30" s="248">
        <f t="shared" si="8"/>
        <v>-357.9</v>
      </c>
      <c r="E30" s="248">
        <f t="shared" si="8"/>
        <v>-352.1</v>
      </c>
      <c r="F30" s="249"/>
    </row>
    <row r="31" spans="1:6" ht="63">
      <c r="A31" s="246" t="s">
        <v>513</v>
      </c>
      <c r="B31" s="250" t="s">
        <v>514</v>
      </c>
      <c r="C31" s="248">
        <v>-360.7</v>
      </c>
      <c r="D31" s="248">
        <v>-357.9</v>
      </c>
      <c r="E31" s="248">
        <v>-352.1</v>
      </c>
      <c r="F31" s="249"/>
    </row>
    <row r="32" spans="1:6">
      <c r="A32" s="241" t="s">
        <v>515</v>
      </c>
      <c r="B32" s="242" t="s">
        <v>516</v>
      </c>
      <c r="C32" s="243">
        <f>C38+C33</f>
        <v>66980</v>
      </c>
      <c r="D32" s="243">
        <f t="shared" ref="D32:E32" si="9">D38+D33</f>
        <v>67535.5</v>
      </c>
      <c r="E32" s="243">
        <f t="shared" si="9"/>
        <v>68118.600000000006</v>
      </c>
      <c r="F32" s="244"/>
    </row>
    <row r="33" spans="1:10">
      <c r="A33" s="241" t="s">
        <v>517</v>
      </c>
      <c r="B33" s="242" t="s">
        <v>518</v>
      </c>
      <c r="C33" s="243">
        <f t="shared" ref="C33:E33" si="10">C34+C36</f>
        <v>52021</v>
      </c>
      <c r="D33" s="243">
        <f t="shared" si="10"/>
        <v>57534.5</v>
      </c>
      <c r="E33" s="243">
        <f t="shared" si="10"/>
        <v>57717.599999999999</v>
      </c>
      <c r="F33" s="244"/>
    </row>
    <row r="34" spans="1:10">
      <c r="A34" s="246" t="s">
        <v>519</v>
      </c>
      <c r="B34" s="247" t="s">
        <v>520</v>
      </c>
      <c r="C34" s="248">
        <f t="shared" ref="C34:E34" si="11">C35</f>
        <v>33323.1</v>
      </c>
      <c r="D34" s="248">
        <f t="shared" si="11"/>
        <v>36853.599999999999</v>
      </c>
      <c r="E34" s="248">
        <f t="shared" si="11"/>
        <v>36969.5</v>
      </c>
      <c r="F34" s="249"/>
      <c r="H34" s="252"/>
      <c r="I34" s="252"/>
      <c r="J34" s="252"/>
    </row>
    <row r="35" spans="1:10">
      <c r="A35" s="246" t="s">
        <v>521</v>
      </c>
      <c r="B35" s="247" t="s">
        <v>520</v>
      </c>
      <c r="C35" s="253">
        <f>ROUND(120736*27.6%,1)</f>
        <v>33323.1</v>
      </c>
      <c r="D35" s="253">
        <f>ROUND(125566*29.35%,1)</f>
        <v>36853.599999999999</v>
      </c>
      <c r="E35" s="253">
        <f>ROUND(130588*28.31%,1)</f>
        <v>36969.5</v>
      </c>
      <c r="F35" s="254"/>
      <c r="H35" s="245"/>
      <c r="I35" s="245"/>
      <c r="J35" s="245"/>
    </row>
    <row r="36" spans="1:10" ht="31.5">
      <c r="A36" s="246" t="s">
        <v>522</v>
      </c>
      <c r="B36" s="247" t="s">
        <v>523</v>
      </c>
      <c r="C36" s="248">
        <f t="shared" ref="C36:E36" si="12">C37</f>
        <v>18697.900000000001</v>
      </c>
      <c r="D36" s="248">
        <f t="shared" si="12"/>
        <v>20680.900000000001</v>
      </c>
      <c r="E36" s="248">
        <f t="shared" si="12"/>
        <v>20748.099999999999</v>
      </c>
      <c r="F36" s="249"/>
      <c r="H36" s="245"/>
      <c r="I36" s="245"/>
      <c r="J36" s="245"/>
    </row>
    <row r="37" spans="1:10" ht="47.25">
      <c r="A37" s="246" t="s">
        <v>524</v>
      </c>
      <c r="B37" s="247" t="s">
        <v>525</v>
      </c>
      <c r="C37" s="253">
        <f>ROUND(67746*27.6%,1)</f>
        <v>18697.900000000001</v>
      </c>
      <c r="D37" s="253">
        <f>ROUND(70463*29.35%,1)</f>
        <v>20680.900000000001</v>
      </c>
      <c r="E37" s="253">
        <f>ROUND(73289*28.31%,1)</f>
        <v>20748.099999999999</v>
      </c>
      <c r="F37" s="254"/>
    </row>
    <row r="38" spans="1:10">
      <c r="A38" s="241" t="s">
        <v>526</v>
      </c>
      <c r="B38" s="242" t="s">
        <v>527</v>
      </c>
      <c r="C38" s="243">
        <f t="shared" ref="C38:E38" si="13">C39</f>
        <v>14959</v>
      </c>
      <c r="D38" s="243">
        <f t="shared" si="13"/>
        <v>10001</v>
      </c>
      <c r="E38" s="243">
        <f t="shared" si="13"/>
        <v>10401</v>
      </c>
      <c r="F38" s="244"/>
      <c r="I38" s="255"/>
    </row>
    <row r="39" spans="1:10" ht="31.5">
      <c r="A39" s="246" t="s">
        <v>528</v>
      </c>
      <c r="B39" s="247" t="s">
        <v>529</v>
      </c>
      <c r="C39" s="256">
        <v>14959</v>
      </c>
      <c r="D39" s="256">
        <v>10001</v>
      </c>
      <c r="E39" s="256">
        <v>10401</v>
      </c>
      <c r="F39" s="257"/>
    </row>
    <row r="40" spans="1:10">
      <c r="A40" s="241" t="s">
        <v>530</v>
      </c>
      <c r="B40" s="242" t="s">
        <v>531</v>
      </c>
      <c r="C40" s="243">
        <f t="shared" ref="C40:E40" si="14">C41+C43</f>
        <v>63462</v>
      </c>
      <c r="D40" s="243">
        <f t="shared" si="14"/>
        <v>64694</v>
      </c>
      <c r="E40" s="243">
        <f t="shared" si="14"/>
        <v>65953</v>
      </c>
      <c r="F40" s="244"/>
    </row>
    <row r="41" spans="1:10">
      <c r="A41" s="241" t="s">
        <v>532</v>
      </c>
      <c r="B41" s="242" t="s">
        <v>533</v>
      </c>
      <c r="C41" s="243">
        <f t="shared" ref="C41:E41" si="15">C42</f>
        <v>27557</v>
      </c>
      <c r="D41" s="243">
        <f t="shared" si="15"/>
        <v>27971</v>
      </c>
      <c r="E41" s="243">
        <f t="shared" si="15"/>
        <v>28390</v>
      </c>
      <c r="F41" s="244"/>
    </row>
    <row r="42" spans="1:10" ht="31.5">
      <c r="A42" s="246" t="s">
        <v>534</v>
      </c>
      <c r="B42" s="247" t="s">
        <v>535</v>
      </c>
      <c r="C42" s="258">
        <v>27557</v>
      </c>
      <c r="D42" s="258">
        <v>27971</v>
      </c>
      <c r="E42" s="258">
        <v>28390</v>
      </c>
      <c r="F42" s="259"/>
    </row>
    <row r="43" spans="1:10">
      <c r="A43" s="241" t="s">
        <v>536</v>
      </c>
      <c r="B43" s="242" t="s">
        <v>537</v>
      </c>
      <c r="C43" s="243">
        <f t="shared" ref="C43:E43" si="16">C44+C46</f>
        <v>35905</v>
      </c>
      <c r="D43" s="243">
        <f t="shared" si="16"/>
        <v>36723</v>
      </c>
      <c r="E43" s="243">
        <f t="shared" si="16"/>
        <v>37563</v>
      </c>
      <c r="F43" s="244"/>
    </row>
    <row r="44" spans="1:10">
      <c r="A44" s="246" t="s">
        <v>538</v>
      </c>
      <c r="B44" s="247" t="s">
        <v>539</v>
      </c>
      <c r="C44" s="248">
        <f t="shared" ref="C44:E44" si="17">C45</f>
        <v>27307</v>
      </c>
      <c r="D44" s="248">
        <f t="shared" si="17"/>
        <v>27934</v>
      </c>
      <c r="E44" s="248">
        <f t="shared" si="17"/>
        <v>28577</v>
      </c>
      <c r="F44" s="249"/>
    </row>
    <row r="45" spans="1:10" ht="31.5">
      <c r="A45" s="246" t="s">
        <v>540</v>
      </c>
      <c r="B45" s="247" t="s">
        <v>541</v>
      </c>
      <c r="C45" s="258">
        <v>27307</v>
      </c>
      <c r="D45" s="258">
        <v>27934</v>
      </c>
      <c r="E45" s="258">
        <v>28577</v>
      </c>
      <c r="F45" s="259"/>
    </row>
    <row r="46" spans="1:10">
      <c r="A46" s="246" t="s">
        <v>542</v>
      </c>
      <c r="B46" s="247" t="s">
        <v>543</v>
      </c>
      <c r="C46" s="248">
        <f t="shared" ref="C46:E46" si="18">C47</f>
        <v>8598</v>
      </c>
      <c r="D46" s="248">
        <f t="shared" si="18"/>
        <v>8789</v>
      </c>
      <c r="E46" s="248">
        <f t="shared" si="18"/>
        <v>8986</v>
      </c>
      <c r="F46" s="249"/>
    </row>
    <row r="47" spans="1:10" ht="31.5">
      <c r="A47" s="246" t="s">
        <v>544</v>
      </c>
      <c r="B47" s="247" t="s">
        <v>545</v>
      </c>
      <c r="C47" s="258">
        <v>8598</v>
      </c>
      <c r="D47" s="258">
        <v>8789</v>
      </c>
      <c r="E47" s="258">
        <v>8986</v>
      </c>
      <c r="F47" s="259"/>
    </row>
    <row r="48" spans="1:10">
      <c r="A48" s="241" t="s">
        <v>546</v>
      </c>
      <c r="B48" s="242" t="s">
        <v>547</v>
      </c>
      <c r="C48" s="243">
        <f t="shared" ref="C48:E49" si="19">C49</f>
        <v>20154</v>
      </c>
      <c r="D48" s="243">
        <f t="shared" si="19"/>
        <v>20154</v>
      </c>
      <c r="E48" s="243">
        <f t="shared" si="19"/>
        <v>20154</v>
      </c>
      <c r="F48" s="244"/>
    </row>
    <row r="49" spans="1:7" ht="31.5">
      <c r="A49" s="241" t="s">
        <v>548</v>
      </c>
      <c r="B49" s="242" t="s">
        <v>549</v>
      </c>
      <c r="C49" s="243">
        <f t="shared" si="19"/>
        <v>20154</v>
      </c>
      <c r="D49" s="243">
        <f t="shared" si="19"/>
        <v>20154</v>
      </c>
      <c r="E49" s="243">
        <f t="shared" si="19"/>
        <v>20154</v>
      </c>
      <c r="F49" s="244"/>
    </row>
    <row r="50" spans="1:7" ht="31.5">
      <c r="A50" s="246" t="s">
        <v>550</v>
      </c>
      <c r="B50" s="247" t="s">
        <v>551</v>
      </c>
      <c r="C50" s="258">
        <v>20154</v>
      </c>
      <c r="D50" s="258">
        <v>20154</v>
      </c>
      <c r="E50" s="258">
        <v>20154</v>
      </c>
      <c r="F50" s="259"/>
      <c r="G50" s="260"/>
    </row>
    <row r="51" spans="1:7" ht="31.5">
      <c r="A51" s="241" t="s">
        <v>552</v>
      </c>
      <c r="B51" s="242" t="s">
        <v>553</v>
      </c>
      <c r="C51" s="243">
        <f>C52+C59</f>
        <v>28551.300000000003</v>
      </c>
      <c r="D51" s="243">
        <f t="shared" ref="D51:E51" si="20">D52+D59</f>
        <v>28747.4</v>
      </c>
      <c r="E51" s="243">
        <f t="shared" si="20"/>
        <v>28951.399999999998</v>
      </c>
      <c r="F51" s="244"/>
    </row>
    <row r="52" spans="1:7" ht="63">
      <c r="A52" s="241" t="s">
        <v>554</v>
      </c>
      <c r="B52" s="242" t="s">
        <v>555</v>
      </c>
      <c r="C52" s="243">
        <f t="shared" ref="C52:E52" si="21">C53+C55+C57</f>
        <v>25488.300000000003</v>
      </c>
      <c r="D52" s="243">
        <f t="shared" si="21"/>
        <v>25671</v>
      </c>
      <c r="E52" s="243">
        <f t="shared" si="21"/>
        <v>25861.1</v>
      </c>
      <c r="F52" s="244"/>
    </row>
    <row r="53" spans="1:7" ht="47.25">
      <c r="A53" s="246" t="s">
        <v>556</v>
      </c>
      <c r="B53" s="247" t="s">
        <v>557</v>
      </c>
      <c r="C53" s="248">
        <f t="shared" ref="C53:E53" si="22">C54</f>
        <v>16081.8</v>
      </c>
      <c r="D53" s="248">
        <f t="shared" si="22"/>
        <v>16264.5</v>
      </c>
      <c r="E53" s="248">
        <f t="shared" si="22"/>
        <v>16454.599999999999</v>
      </c>
      <c r="F53" s="249"/>
    </row>
    <row r="54" spans="1:7" ht="47.25">
      <c r="A54" s="246" t="s">
        <v>558</v>
      </c>
      <c r="B54" s="247" t="s">
        <v>559</v>
      </c>
      <c r="C54" s="248">
        <v>16081.8</v>
      </c>
      <c r="D54" s="248">
        <v>16264.5</v>
      </c>
      <c r="E54" s="248">
        <v>16454.599999999999</v>
      </c>
      <c r="F54" s="249"/>
    </row>
    <row r="55" spans="1:7" ht="47.25">
      <c r="A55" s="246" t="s">
        <v>560</v>
      </c>
      <c r="B55" s="247" t="s">
        <v>561</v>
      </c>
      <c r="C55" s="258">
        <f t="shared" ref="C55:E55" si="23">C56</f>
        <v>949.4</v>
      </c>
      <c r="D55" s="258">
        <f t="shared" si="23"/>
        <v>949.4</v>
      </c>
      <c r="E55" s="258">
        <f t="shared" si="23"/>
        <v>949.4</v>
      </c>
      <c r="F55" s="259"/>
    </row>
    <row r="56" spans="1:7" ht="47.25">
      <c r="A56" s="246" t="s">
        <v>562</v>
      </c>
      <c r="B56" s="247" t="s">
        <v>563</v>
      </c>
      <c r="C56" s="258">
        <v>949.4</v>
      </c>
      <c r="D56" s="258">
        <v>949.4</v>
      </c>
      <c r="E56" s="258">
        <v>949.4</v>
      </c>
      <c r="F56" s="259"/>
    </row>
    <row r="57" spans="1:7" ht="31.5">
      <c r="A57" s="246" t="s">
        <v>564</v>
      </c>
      <c r="B57" s="247" t="s">
        <v>565</v>
      </c>
      <c r="C57" s="248">
        <f t="shared" ref="C57:E57" si="24">C58</f>
        <v>8457.1</v>
      </c>
      <c r="D57" s="248">
        <f t="shared" si="24"/>
        <v>8457.1</v>
      </c>
      <c r="E57" s="248">
        <f t="shared" si="24"/>
        <v>8457.1</v>
      </c>
      <c r="F57" s="249"/>
    </row>
    <row r="58" spans="1:7" ht="31.5">
      <c r="A58" s="246" t="s">
        <v>566</v>
      </c>
      <c r="B58" s="247" t="s">
        <v>567</v>
      </c>
      <c r="C58" s="248">
        <v>8457.1</v>
      </c>
      <c r="D58" s="248">
        <v>8457.1</v>
      </c>
      <c r="E58" s="248">
        <v>8457.1</v>
      </c>
      <c r="F58" s="249"/>
    </row>
    <row r="59" spans="1:7" ht="63">
      <c r="A59" s="241" t="s">
        <v>568</v>
      </c>
      <c r="B59" s="242" t="s">
        <v>569</v>
      </c>
      <c r="C59" s="243">
        <f t="shared" ref="C59:E59" si="25">C60+C62</f>
        <v>3063</v>
      </c>
      <c r="D59" s="243">
        <f t="shared" si="25"/>
        <v>3076.4</v>
      </c>
      <c r="E59" s="243">
        <f t="shared" si="25"/>
        <v>3090.3</v>
      </c>
      <c r="F59" s="244"/>
    </row>
    <row r="60" spans="1:7" ht="47.25">
      <c r="A60" s="246" t="s">
        <v>570</v>
      </c>
      <c r="B60" s="247" t="s">
        <v>571</v>
      </c>
      <c r="C60" s="248">
        <f t="shared" ref="C60:E60" si="26">C61</f>
        <v>2728.9</v>
      </c>
      <c r="D60" s="248">
        <f t="shared" si="26"/>
        <v>2728.9</v>
      </c>
      <c r="E60" s="248">
        <f t="shared" si="26"/>
        <v>2728.9</v>
      </c>
      <c r="F60" s="249"/>
    </row>
    <row r="61" spans="1:7" ht="47.25">
      <c r="A61" s="246" t="s">
        <v>572</v>
      </c>
      <c r="B61" s="247" t="s">
        <v>573</v>
      </c>
      <c r="C61" s="248">
        <v>2728.9</v>
      </c>
      <c r="D61" s="248">
        <v>2728.9</v>
      </c>
      <c r="E61" s="248">
        <v>2728.9</v>
      </c>
      <c r="F61" s="249"/>
    </row>
    <row r="62" spans="1:7" ht="63">
      <c r="A62" s="246" t="s">
        <v>574</v>
      </c>
      <c r="B62" s="247" t="s">
        <v>575</v>
      </c>
      <c r="C62" s="248">
        <f t="shared" ref="C62:E62" si="27">C63</f>
        <v>334.1</v>
      </c>
      <c r="D62" s="248">
        <f t="shared" si="27"/>
        <v>347.5</v>
      </c>
      <c r="E62" s="248">
        <f t="shared" si="27"/>
        <v>361.4</v>
      </c>
      <c r="F62" s="249"/>
    </row>
    <row r="63" spans="1:7" ht="63">
      <c r="A63" s="246" t="s">
        <v>576</v>
      </c>
      <c r="B63" s="247" t="s">
        <v>577</v>
      </c>
      <c r="C63" s="248">
        <v>334.1</v>
      </c>
      <c r="D63" s="248">
        <v>347.5</v>
      </c>
      <c r="E63" s="248">
        <v>361.4</v>
      </c>
      <c r="F63" s="249"/>
    </row>
    <row r="64" spans="1:7">
      <c r="A64" s="241" t="s">
        <v>578</v>
      </c>
      <c r="B64" s="261" t="s">
        <v>579</v>
      </c>
      <c r="C64" s="243">
        <f t="shared" ref="C64:E64" si="28">C65</f>
        <v>1016.6999999999999</v>
      </c>
      <c r="D64" s="243">
        <f t="shared" si="28"/>
        <v>1016.6999999999999</v>
      </c>
      <c r="E64" s="243">
        <f t="shared" si="28"/>
        <v>1016.6999999999999</v>
      </c>
      <c r="F64" s="244"/>
    </row>
    <row r="65" spans="1:7">
      <c r="A65" s="241" t="s">
        <v>580</v>
      </c>
      <c r="B65" s="242" t="s">
        <v>581</v>
      </c>
      <c r="C65" s="243">
        <f t="shared" ref="C65:E65" si="29">SUM(C66:C68)</f>
        <v>1016.6999999999999</v>
      </c>
      <c r="D65" s="243">
        <f t="shared" si="29"/>
        <v>1016.6999999999999</v>
      </c>
      <c r="E65" s="243">
        <f t="shared" si="29"/>
        <v>1016.6999999999999</v>
      </c>
      <c r="F65" s="244"/>
    </row>
    <row r="66" spans="1:7">
      <c r="A66" s="262" t="s">
        <v>582</v>
      </c>
      <c r="B66" s="263" t="s">
        <v>583</v>
      </c>
      <c r="C66" s="248">
        <v>802.8</v>
      </c>
      <c r="D66" s="248">
        <v>802.8</v>
      </c>
      <c r="E66" s="248">
        <v>802.8</v>
      </c>
      <c r="F66" s="249"/>
    </row>
    <row r="67" spans="1:7">
      <c r="A67" s="262" t="s">
        <v>584</v>
      </c>
      <c r="B67" s="264" t="s">
        <v>585</v>
      </c>
      <c r="C67" s="248">
        <v>202.1</v>
      </c>
      <c r="D67" s="248">
        <v>202.1</v>
      </c>
      <c r="E67" s="248">
        <v>202.1</v>
      </c>
      <c r="F67" s="249"/>
    </row>
    <row r="68" spans="1:7">
      <c r="A68" s="262" t="s">
        <v>586</v>
      </c>
      <c r="B68" s="264" t="s">
        <v>587</v>
      </c>
      <c r="C68" s="248">
        <f t="shared" ref="C68:E68" si="30">C69+C70</f>
        <v>11.8</v>
      </c>
      <c r="D68" s="248">
        <f t="shared" si="30"/>
        <v>11.8</v>
      </c>
      <c r="E68" s="248">
        <f t="shared" si="30"/>
        <v>11.8</v>
      </c>
      <c r="F68" s="249"/>
    </row>
    <row r="69" spans="1:7">
      <c r="A69" s="262" t="s">
        <v>588</v>
      </c>
      <c r="B69" s="264" t="s">
        <v>589</v>
      </c>
      <c r="C69" s="248">
        <v>11.3</v>
      </c>
      <c r="D69" s="248">
        <v>11.3</v>
      </c>
      <c r="E69" s="248">
        <v>11.3</v>
      </c>
      <c r="F69" s="249"/>
    </row>
    <row r="70" spans="1:7">
      <c r="A70" s="262" t="s">
        <v>590</v>
      </c>
      <c r="B70" s="264" t="s">
        <v>591</v>
      </c>
      <c r="C70" s="248">
        <v>0.5</v>
      </c>
      <c r="D70" s="248">
        <v>0.5</v>
      </c>
      <c r="E70" s="248">
        <v>0.5</v>
      </c>
      <c r="F70" s="249"/>
    </row>
    <row r="71" spans="1:7">
      <c r="A71" s="241" t="s">
        <v>592</v>
      </c>
      <c r="B71" s="242" t="s">
        <v>593</v>
      </c>
      <c r="C71" s="243">
        <f>C72+C75</f>
        <v>12444.599999999999</v>
      </c>
      <c r="D71" s="243">
        <f t="shared" ref="D71:E71" si="31">D72+D75</f>
        <v>6401.1</v>
      </c>
      <c r="E71" s="243">
        <f t="shared" si="31"/>
        <v>5143.3</v>
      </c>
      <c r="F71" s="244"/>
    </row>
    <row r="72" spans="1:7" ht="31.5">
      <c r="A72" s="241" t="s">
        <v>594</v>
      </c>
      <c r="B72" s="242" t="s">
        <v>595</v>
      </c>
      <c r="C72" s="243">
        <f t="shared" ref="C72:E73" si="32">C73</f>
        <v>1442.3</v>
      </c>
      <c r="D72" s="243">
        <f t="shared" si="32"/>
        <v>1442.3</v>
      </c>
      <c r="E72" s="243">
        <f t="shared" si="32"/>
        <v>1442.3</v>
      </c>
      <c r="F72" s="244"/>
    </row>
    <row r="73" spans="1:7">
      <c r="A73" s="246" t="s">
        <v>596</v>
      </c>
      <c r="B73" s="247" t="s">
        <v>597</v>
      </c>
      <c r="C73" s="248">
        <f t="shared" si="32"/>
        <v>1442.3</v>
      </c>
      <c r="D73" s="248">
        <f t="shared" si="32"/>
        <v>1442.3</v>
      </c>
      <c r="E73" s="248">
        <f t="shared" si="32"/>
        <v>1442.3</v>
      </c>
      <c r="F73" s="249"/>
    </row>
    <row r="74" spans="1:7" ht="31.5">
      <c r="A74" s="246" t="s">
        <v>598</v>
      </c>
      <c r="B74" s="247" t="s">
        <v>599</v>
      </c>
      <c r="C74" s="248">
        <v>1442.3</v>
      </c>
      <c r="D74" s="248">
        <v>1442.3</v>
      </c>
      <c r="E74" s="248">
        <v>1442.3</v>
      </c>
      <c r="F74" s="249"/>
    </row>
    <row r="75" spans="1:7" ht="31.5">
      <c r="A75" s="241" t="s">
        <v>600</v>
      </c>
      <c r="B75" s="265" t="s">
        <v>601</v>
      </c>
      <c r="C75" s="243">
        <f t="shared" ref="C75:E75" si="33">C76</f>
        <v>11002.3</v>
      </c>
      <c r="D75" s="243">
        <f t="shared" si="33"/>
        <v>4958.8</v>
      </c>
      <c r="E75" s="243">
        <f t="shared" si="33"/>
        <v>3701</v>
      </c>
      <c r="F75" s="244"/>
    </row>
    <row r="76" spans="1:7" ht="31.5">
      <c r="A76" s="246" t="s">
        <v>602</v>
      </c>
      <c r="B76" s="250" t="s">
        <v>603</v>
      </c>
      <c r="C76" s="248">
        <v>11002.3</v>
      </c>
      <c r="D76" s="248">
        <v>4958.8</v>
      </c>
      <c r="E76" s="248">
        <v>3701</v>
      </c>
      <c r="F76" s="249"/>
    </row>
    <row r="77" spans="1:7">
      <c r="A77" s="241" t="s">
        <v>604</v>
      </c>
      <c r="B77" s="265" t="s">
        <v>605</v>
      </c>
      <c r="C77" s="243">
        <f>C78+C102+C104</f>
        <v>3632.5</v>
      </c>
      <c r="D77" s="243">
        <f t="shared" ref="D77:E77" si="34">D78+D102+D104</f>
        <v>3633.8</v>
      </c>
      <c r="E77" s="243">
        <f t="shared" si="34"/>
        <v>3633.3</v>
      </c>
      <c r="F77" s="244"/>
    </row>
    <row r="78" spans="1:7" ht="31.5">
      <c r="A78" s="241" t="s">
        <v>606</v>
      </c>
      <c r="B78" s="265" t="s">
        <v>607</v>
      </c>
      <c r="C78" s="243">
        <f>C92+C94+C100+C79+C81+C83+C86+C96+C98+C90+C88</f>
        <v>1539.3999999999999</v>
      </c>
      <c r="D78" s="243">
        <f t="shared" ref="D78:E78" si="35">D92+D94+D100+D79+D81+D83+D86+D96+D98+D90+D88</f>
        <v>1540.7</v>
      </c>
      <c r="E78" s="243">
        <f t="shared" si="35"/>
        <v>1540.2</v>
      </c>
      <c r="F78" s="244"/>
    </row>
    <row r="79" spans="1:7" ht="47.25">
      <c r="A79" s="266" t="s">
        <v>608</v>
      </c>
      <c r="B79" s="250" t="s">
        <v>609</v>
      </c>
      <c r="C79" s="248">
        <f t="shared" ref="C79:E79" si="36">C80</f>
        <v>37.4</v>
      </c>
      <c r="D79" s="248">
        <f t="shared" si="36"/>
        <v>38.4</v>
      </c>
      <c r="E79" s="248">
        <f t="shared" si="36"/>
        <v>38.199999999999996</v>
      </c>
      <c r="F79" s="249"/>
    </row>
    <row r="80" spans="1:7" ht="47.25">
      <c r="A80" s="246" t="s">
        <v>610</v>
      </c>
      <c r="B80" s="250" t="s">
        <v>611</v>
      </c>
      <c r="C80" s="248">
        <f>21.2+14.4+1.8</f>
        <v>37.4</v>
      </c>
      <c r="D80" s="248">
        <f>22.2+14.4+1.8</f>
        <v>38.4</v>
      </c>
      <c r="E80" s="248">
        <f>22+14.4+1.8</f>
        <v>38.199999999999996</v>
      </c>
      <c r="F80" s="249"/>
      <c r="G80" s="260"/>
    </row>
    <row r="81" spans="1:7" ht="47.25">
      <c r="A81" s="246" t="s">
        <v>612</v>
      </c>
      <c r="B81" s="250" t="s">
        <v>613</v>
      </c>
      <c r="C81" s="248">
        <f t="shared" ref="C81:E81" si="37">C82</f>
        <v>55.6</v>
      </c>
      <c r="D81" s="248">
        <f t="shared" si="37"/>
        <v>55.6</v>
      </c>
      <c r="E81" s="248">
        <f t="shared" si="37"/>
        <v>55.6</v>
      </c>
      <c r="F81" s="249"/>
    </row>
    <row r="82" spans="1:7" ht="63">
      <c r="A82" s="246" t="s">
        <v>614</v>
      </c>
      <c r="B82" s="250" t="s">
        <v>615</v>
      </c>
      <c r="C82" s="248">
        <f>2+2.5+30+10.4+5.6+1.7+3.4</f>
        <v>55.6</v>
      </c>
      <c r="D82" s="248">
        <f>2+2.5+30+10.4+5.6+1.7+3.4</f>
        <v>55.6</v>
      </c>
      <c r="E82" s="248">
        <f>2+2.5+30+10.4+5.6+1.7+3.4</f>
        <v>55.6</v>
      </c>
      <c r="F82" s="249"/>
      <c r="G82" s="260"/>
    </row>
    <row r="83" spans="1:7" ht="47.25">
      <c r="A83" s="246" t="s">
        <v>616</v>
      </c>
      <c r="B83" s="250" t="s">
        <v>617</v>
      </c>
      <c r="C83" s="248">
        <f t="shared" ref="C83:E83" si="38">C84+C85</f>
        <v>111.3</v>
      </c>
      <c r="D83" s="248">
        <f t="shared" si="38"/>
        <v>111.3</v>
      </c>
      <c r="E83" s="248">
        <f t="shared" si="38"/>
        <v>111.3</v>
      </c>
      <c r="F83" s="249"/>
    </row>
    <row r="84" spans="1:7" ht="63">
      <c r="A84" s="246" t="s">
        <v>618</v>
      </c>
      <c r="B84" s="250" t="s">
        <v>619</v>
      </c>
      <c r="C84" s="248">
        <f>7.5+84.1+4.5</f>
        <v>96.1</v>
      </c>
      <c r="D84" s="248">
        <f>7.5+84.1+4.5</f>
        <v>96.1</v>
      </c>
      <c r="E84" s="248">
        <f>7.5+84.1+4.5</f>
        <v>96.1</v>
      </c>
      <c r="F84" s="249"/>
      <c r="G84" s="260"/>
    </row>
    <row r="85" spans="1:7" ht="47.25">
      <c r="A85" s="246" t="s">
        <v>620</v>
      </c>
      <c r="B85" s="250" t="s">
        <v>621</v>
      </c>
      <c r="C85" s="248">
        <v>15.2</v>
      </c>
      <c r="D85" s="248">
        <v>15.2</v>
      </c>
      <c r="E85" s="248">
        <v>15.2</v>
      </c>
      <c r="F85" s="249"/>
      <c r="G85" s="267"/>
    </row>
    <row r="86" spans="1:7" ht="47.25">
      <c r="A86" s="246" t="s">
        <v>622</v>
      </c>
      <c r="B86" s="250" t="s">
        <v>623</v>
      </c>
      <c r="C86" s="248">
        <f t="shared" ref="C86:E86" si="39">C87</f>
        <v>165.5</v>
      </c>
      <c r="D86" s="248">
        <f t="shared" si="39"/>
        <v>165.5</v>
      </c>
      <c r="E86" s="248">
        <f t="shared" si="39"/>
        <v>165.5</v>
      </c>
      <c r="F86" s="249"/>
    </row>
    <row r="87" spans="1:7" ht="63">
      <c r="A87" s="246" t="s">
        <v>624</v>
      </c>
      <c r="B87" s="250" t="s">
        <v>625</v>
      </c>
      <c r="C87" s="248">
        <f>11+154.5</f>
        <v>165.5</v>
      </c>
      <c r="D87" s="248">
        <f>11+154.5</f>
        <v>165.5</v>
      </c>
      <c r="E87" s="248">
        <f>11+154.5</f>
        <v>165.5</v>
      </c>
      <c r="F87" s="249"/>
      <c r="G87" s="260"/>
    </row>
    <row r="88" spans="1:7" ht="47.25">
      <c r="A88" s="246" t="s">
        <v>626</v>
      </c>
      <c r="B88" s="250" t="s">
        <v>627</v>
      </c>
      <c r="C88" s="248">
        <f t="shared" ref="C88:E88" si="40">C89</f>
        <v>37.5</v>
      </c>
      <c r="D88" s="248">
        <f t="shared" si="40"/>
        <v>37.5</v>
      </c>
      <c r="E88" s="248">
        <f t="shared" si="40"/>
        <v>37.5</v>
      </c>
      <c r="F88" s="249"/>
      <c r="G88" s="260"/>
    </row>
    <row r="89" spans="1:7" ht="63">
      <c r="A89" s="246" t="s">
        <v>628</v>
      </c>
      <c r="B89" s="250" t="s">
        <v>629</v>
      </c>
      <c r="C89" s="248">
        <f>37.5</f>
        <v>37.5</v>
      </c>
      <c r="D89" s="248">
        <f t="shared" ref="D89:E89" si="41">37.5</f>
        <v>37.5</v>
      </c>
      <c r="E89" s="248">
        <f t="shared" si="41"/>
        <v>37.5</v>
      </c>
      <c r="F89" s="249"/>
      <c r="G89" s="260"/>
    </row>
    <row r="90" spans="1:7" ht="47.25">
      <c r="A90" s="246" t="s">
        <v>630</v>
      </c>
      <c r="B90" s="250" t="s">
        <v>631</v>
      </c>
      <c r="C90" s="248">
        <f t="shared" ref="C90:E90" si="42">C91</f>
        <v>0.8</v>
      </c>
      <c r="D90" s="248">
        <f t="shared" si="42"/>
        <v>0.8</v>
      </c>
      <c r="E90" s="248">
        <f t="shared" si="42"/>
        <v>0.8</v>
      </c>
      <c r="F90" s="249"/>
    </row>
    <row r="91" spans="1:7" ht="63">
      <c r="A91" s="246" t="s">
        <v>632</v>
      </c>
      <c r="B91" s="250" t="s">
        <v>633</v>
      </c>
      <c r="C91" s="248">
        <f>0.8</f>
        <v>0.8</v>
      </c>
      <c r="D91" s="248">
        <f t="shared" ref="D91:E91" si="43">0.8</f>
        <v>0.8</v>
      </c>
      <c r="E91" s="248">
        <f t="shared" si="43"/>
        <v>0.8</v>
      </c>
      <c r="F91" s="249"/>
      <c r="G91" s="260"/>
    </row>
    <row r="92" spans="1:7" ht="47.25">
      <c r="A92" s="246" t="s">
        <v>634</v>
      </c>
      <c r="B92" s="250" t="s">
        <v>635</v>
      </c>
      <c r="C92" s="248">
        <f t="shared" ref="C92:E92" si="44">C93</f>
        <v>45.900000000000006</v>
      </c>
      <c r="D92" s="248">
        <f t="shared" si="44"/>
        <v>45.900000000000006</v>
      </c>
      <c r="E92" s="248">
        <f t="shared" si="44"/>
        <v>45.900000000000006</v>
      </c>
      <c r="F92" s="249"/>
    </row>
    <row r="93" spans="1:7" ht="63">
      <c r="A93" s="246" t="s">
        <v>636</v>
      </c>
      <c r="B93" s="250" t="s">
        <v>637</v>
      </c>
      <c r="C93" s="248">
        <f>17.8+28.1</f>
        <v>45.900000000000006</v>
      </c>
      <c r="D93" s="248">
        <f t="shared" ref="D93:E93" si="45">17.8+28.1</f>
        <v>45.900000000000006</v>
      </c>
      <c r="E93" s="248">
        <f t="shared" si="45"/>
        <v>45.900000000000006</v>
      </c>
      <c r="F93" s="249"/>
      <c r="G93" s="260"/>
    </row>
    <row r="94" spans="1:7" ht="63">
      <c r="A94" s="266" t="s">
        <v>638</v>
      </c>
      <c r="B94" s="250" t="s">
        <v>639</v>
      </c>
      <c r="C94" s="248">
        <f t="shared" ref="C94:E94" si="46">C95</f>
        <v>23.8</v>
      </c>
      <c r="D94" s="248">
        <f t="shared" si="46"/>
        <v>23.8</v>
      </c>
      <c r="E94" s="248">
        <f t="shared" si="46"/>
        <v>23.8</v>
      </c>
      <c r="F94" s="249"/>
    </row>
    <row r="95" spans="1:7" ht="94.5">
      <c r="A95" s="246" t="s">
        <v>640</v>
      </c>
      <c r="B95" s="250" t="s">
        <v>641</v>
      </c>
      <c r="C95" s="248">
        <f>9+0.2+4.3+10.3</f>
        <v>23.8</v>
      </c>
      <c r="D95" s="248">
        <f>9+0.2+4.3+10.3</f>
        <v>23.8</v>
      </c>
      <c r="E95" s="248">
        <f>9+0.2+4.3+10.3</f>
        <v>23.8</v>
      </c>
      <c r="F95" s="249"/>
      <c r="G95" s="260"/>
    </row>
    <row r="96" spans="1:7" ht="47.25">
      <c r="A96" s="246" t="s">
        <v>642</v>
      </c>
      <c r="B96" s="250" t="s">
        <v>643</v>
      </c>
      <c r="C96" s="248">
        <f t="shared" ref="C96:E96" si="47">C97</f>
        <v>44.6</v>
      </c>
      <c r="D96" s="248">
        <f t="shared" si="47"/>
        <v>44.6</v>
      </c>
      <c r="E96" s="248">
        <f t="shared" si="47"/>
        <v>44.6</v>
      </c>
      <c r="F96" s="249"/>
    </row>
    <row r="97" spans="1:7" ht="63">
      <c r="A97" s="246" t="s">
        <v>644</v>
      </c>
      <c r="B97" s="250" t="s">
        <v>645</v>
      </c>
      <c r="C97" s="248">
        <f>8.7+28.5+7.4</f>
        <v>44.6</v>
      </c>
      <c r="D97" s="248">
        <f t="shared" ref="D97:E97" si="48">8.7+28.5+7.4</f>
        <v>44.6</v>
      </c>
      <c r="E97" s="248">
        <f t="shared" si="48"/>
        <v>44.6</v>
      </c>
      <c r="F97" s="249"/>
      <c r="G97" s="260"/>
    </row>
    <row r="98" spans="1:7" ht="31.5">
      <c r="A98" s="246" t="s">
        <v>646</v>
      </c>
      <c r="B98" s="250" t="s">
        <v>647</v>
      </c>
      <c r="C98" s="248">
        <f t="shared" ref="C98:E98" si="49">C99</f>
        <v>280.89999999999998</v>
      </c>
      <c r="D98" s="248">
        <f t="shared" si="49"/>
        <v>280.89999999999998</v>
      </c>
      <c r="E98" s="248">
        <f t="shared" si="49"/>
        <v>280.89999999999998</v>
      </c>
      <c r="F98" s="249"/>
    </row>
    <row r="99" spans="1:7" ht="47.25">
      <c r="A99" s="246" t="s">
        <v>648</v>
      </c>
      <c r="B99" s="250" t="s">
        <v>649</v>
      </c>
      <c r="C99" s="248">
        <f>0.5+1.5+225.3+18.1+23.4+2.4+9.7</f>
        <v>280.89999999999998</v>
      </c>
      <c r="D99" s="248">
        <f>0.5+1.5+225.3+18.1+23.4+2.4+9.7</f>
        <v>280.89999999999998</v>
      </c>
      <c r="E99" s="248">
        <f>0.5+1.5+225.3+18.1+23.4+2.4+9.7</f>
        <v>280.89999999999998</v>
      </c>
      <c r="F99" s="249"/>
      <c r="G99" s="260"/>
    </row>
    <row r="100" spans="1:7" ht="47.25">
      <c r="A100" s="246" t="s">
        <v>650</v>
      </c>
      <c r="B100" s="250" t="s">
        <v>651</v>
      </c>
      <c r="C100" s="248">
        <f t="shared" ref="C100:E100" si="50">C101</f>
        <v>736.09999999999991</v>
      </c>
      <c r="D100" s="248">
        <f t="shared" si="50"/>
        <v>736.4</v>
      </c>
      <c r="E100" s="248">
        <f t="shared" si="50"/>
        <v>736.09999999999991</v>
      </c>
      <c r="F100" s="249"/>
    </row>
    <row r="101" spans="1:7" ht="63">
      <c r="A101" s="246" t="s">
        <v>652</v>
      </c>
      <c r="B101" s="250" t="s">
        <v>653</v>
      </c>
      <c r="C101" s="248">
        <f>6.7+38+2+7.5+14.4+7.7+659.8</f>
        <v>736.09999999999991</v>
      </c>
      <c r="D101" s="248">
        <f>6+39+2+7.5+14.4+7.7+659.8</f>
        <v>736.4</v>
      </c>
      <c r="E101" s="248">
        <f>6.7+38+2+7.5+14.4+7.7+659.8</f>
        <v>736.09999999999991</v>
      </c>
      <c r="F101" s="249"/>
      <c r="G101" s="260"/>
    </row>
    <row r="102" spans="1:7" ht="31.5">
      <c r="A102" s="241" t="s">
        <v>654</v>
      </c>
      <c r="B102" s="265" t="s">
        <v>655</v>
      </c>
      <c r="C102" s="243">
        <f t="shared" ref="C102:E102" si="51">C103</f>
        <v>299.60000000000002</v>
      </c>
      <c r="D102" s="243">
        <f t="shared" si="51"/>
        <v>299.60000000000002</v>
      </c>
      <c r="E102" s="243">
        <f t="shared" si="51"/>
        <v>299.60000000000002</v>
      </c>
      <c r="F102" s="244"/>
    </row>
    <row r="103" spans="1:7" ht="31.5">
      <c r="A103" s="246" t="s">
        <v>656</v>
      </c>
      <c r="B103" s="250" t="s">
        <v>657</v>
      </c>
      <c r="C103" s="248">
        <v>299.60000000000002</v>
      </c>
      <c r="D103" s="248">
        <v>299.60000000000002</v>
      </c>
      <c r="E103" s="248">
        <v>299.60000000000002</v>
      </c>
      <c r="F103" s="249"/>
      <c r="G103" s="268"/>
    </row>
    <row r="104" spans="1:7">
      <c r="A104" s="241" t="s">
        <v>658</v>
      </c>
      <c r="B104" s="265" t="s">
        <v>659</v>
      </c>
      <c r="C104" s="243">
        <f t="shared" ref="C104:E105" si="52">C105</f>
        <v>1793.5</v>
      </c>
      <c r="D104" s="243">
        <f t="shared" si="52"/>
        <v>1793.5</v>
      </c>
      <c r="E104" s="243">
        <f t="shared" si="52"/>
        <v>1793.5</v>
      </c>
      <c r="F104" s="244"/>
    </row>
    <row r="105" spans="1:7">
      <c r="A105" s="246" t="s">
        <v>660</v>
      </c>
      <c r="B105" s="250" t="s">
        <v>661</v>
      </c>
      <c r="C105" s="248">
        <f t="shared" si="52"/>
        <v>1793.5</v>
      </c>
      <c r="D105" s="248">
        <f t="shared" si="52"/>
        <v>1793.5</v>
      </c>
      <c r="E105" s="248">
        <f t="shared" si="52"/>
        <v>1793.5</v>
      </c>
      <c r="F105" s="249"/>
    </row>
    <row r="106" spans="1:7" ht="31.5">
      <c r="A106" s="246" t="s">
        <v>662</v>
      </c>
      <c r="B106" s="250" t="s">
        <v>663</v>
      </c>
      <c r="C106" s="248">
        <v>1793.5</v>
      </c>
      <c r="D106" s="248">
        <v>1793.5</v>
      </c>
      <c r="E106" s="248">
        <v>1793.5</v>
      </c>
      <c r="F106" s="249"/>
      <c r="G106" s="269"/>
    </row>
    <row r="107" spans="1:7">
      <c r="A107" s="241" t="s">
        <v>664</v>
      </c>
      <c r="B107" s="242" t="s">
        <v>665</v>
      </c>
      <c r="C107" s="243">
        <f t="shared" ref="C107:E107" si="53">C108</f>
        <v>767099.79999999993</v>
      </c>
      <c r="D107" s="243">
        <f t="shared" si="53"/>
        <v>713918.7</v>
      </c>
      <c r="E107" s="243">
        <f t="shared" si="53"/>
        <v>704696.49999999988</v>
      </c>
      <c r="F107" s="244"/>
    </row>
    <row r="108" spans="1:7" ht="31.5">
      <c r="A108" s="239" t="s">
        <v>666</v>
      </c>
      <c r="B108" s="242" t="s">
        <v>667</v>
      </c>
      <c r="C108" s="243">
        <f>C129+C109</f>
        <v>767099.79999999993</v>
      </c>
      <c r="D108" s="243">
        <f t="shared" ref="D108:E108" si="54">D129+D109</f>
        <v>713918.7</v>
      </c>
      <c r="E108" s="243">
        <f t="shared" si="54"/>
        <v>704696.49999999988</v>
      </c>
      <c r="F108" s="244"/>
    </row>
    <row r="109" spans="1:7">
      <c r="A109" s="270" t="s">
        <v>668</v>
      </c>
      <c r="B109" s="271" t="s">
        <v>669</v>
      </c>
      <c r="C109" s="243">
        <f>C118+C110+C114+C116</f>
        <v>219493.09999999998</v>
      </c>
      <c r="D109" s="243">
        <f t="shared" ref="D109:E109" si="55">D118+D110+D114+D116</f>
        <v>157845.6</v>
      </c>
      <c r="E109" s="243">
        <f t="shared" si="55"/>
        <v>151318.69999999998</v>
      </c>
      <c r="F109" s="244"/>
    </row>
    <row r="110" spans="1:7" ht="47.25">
      <c r="A110" s="272" t="s">
        <v>670</v>
      </c>
      <c r="B110" s="273" t="s">
        <v>671</v>
      </c>
      <c r="C110" s="248">
        <f t="shared" ref="C110:E110" si="56">C111+C112+C113</f>
        <v>65284.7</v>
      </c>
      <c r="D110" s="248">
        <f t="shared" si="56"/>
        <v>67896.100000000006</v>
      </c>
      <c r="E110" s="248">
        <f t="shared" si="56"/>
        <v>70611.899999999994</v>
      </c>
      <c r="F110" s="249"/>
    </row>
    <row r="111" spans="1:7" ht="78.75">
      <c r="A111" s="272" t="s">
        <v>672</v>
      </c>
      <c r="B111" s="247" t="s">
        <v>673</v>
      </c>
      <c r="C111" s="248">
        <v>51919.1</v>
      </c>
      <c r="D111" s="248">
        <v>53995.8</v>
      </c>
      <c r="E111" s="248">
        <v>56155.7</v>
      </c>
      <c r="F111" s="249"/>
    </row>
    <row r="112" spans="1:7" ht="78.75">
      <c r="A112" s="272" t="s">
        <v>672</v>
      </c>
      <c r="B112" s="247" t="s">
        <v>674</v>
      </c>
      <c r="C112" s="248">
        <v>10421.799999999999</v>
      </c>
      <c r="D112" s="248">
        <v>10838.7</v>
      </c>
      <c r="E112" s="248">
        <v>11272.2</v>
      </c>
      <c r="F112" s="249"/>
    </row>
    <row r="113" spans="1:6" ht="78.75">
      <c r="A113" s="272" t="s">
        <v>672</v>
      </c>
      <c r="B113" s="247" t="s">
        <v>675</v>
      </c>
      <c r="C113" s="248">
        <v>2943.8</v>
      </c>
      <c r="D113" s="248">
        <v>3061.6</v>
      </c>
      <c r="E113" s="248">
        <v>3184</v>
      </c>
      <c r="F113" s="249"/>
    </row>
    <row r="114" spans="1:6" ht="31.5">
      <c r="A114" s="272" t="s">
        <v>676</v>
      </c>
      <c r="B114" s="247" t="s">
        <v>677</v>
      </c>
      <c r="C114" s="248">
        <f t="shared" ref="C114:E114" si="57">C115</f>
        <v>21211.9</v>
      </c>
      <c r="D114" s="248">
        <f t="shared" si="57"/>
        <v>19391.099999999999</v>
      </c>
      <c r="E114" s="248">
        <f t="shared" si="57"/>
        <v>18675.099999999999</v>
      </c>
      <c r="F114" s="249"/>
    </row>
    <row r="115" spans="1:6" ht="47.25">
      <c r="A115" s="272" t="s">
        <v>678</v>
      </c>
      <c r="B115" s="247" t="s">
        <v>679</v>
      </c>
      <c r="C115" s="248">
        <v>21211.9</v>
      </c>
      <c r="D115" s="248">
        <v>19391.099999999999</v>
      </c>
      <c r="E115" s="248">
        <v>18675.099999999999</v>
      </c>
      <c r="F115" s="249"/>
    </row>
    <row r="116" spans="1:6">
      <c r="A116" s="272" t="s">
        <v>680</v>
      </c>
      <c r="B116" s="247" t="s">
        <v>681</v>
      </c>
      <c r="C116" s="248">
        <f>C117</f>
        <v>48899.1</v>
      </c>
      <c r="D116" s="248">
        <f>D117</f>
        <v>0</v>
      </c>
      <c r="E116" s="248">
        <f t="shared" ref="E116" si="58">E117</f>
        <v>0</v>
      </c>
      <c r="F116" s="249"/>
    </row>
    <row r="117" spans="1:6" ht="31.5">
      <c r="A117" s="272" t="s">
        <v>682</v>
      </c>
      <c r="B117" s="247" t="s">
        <v>683</v>
      </c>
      <c r="C117" s="248">
        <v>48899.1</v>
      </c>
      <c r="D117" s="248">
        <v>0</v>
      </c>
      <c r="E117" s="248">
        <v>0</v>
      </c>
      <c r="F117" s="249"/>
    </row>
    <row r="118" spans="1:6">
      <c r="A118" s="274" t="s">
        <v>684</v>
      </c>
      <c r="B118" s="275" t="s">
        <v>685</v>
      </c>
      <c r="C118" s="248">
        <f>SUM(C119:C128)</f>
        <v>84097.4</v>
      </c>
      <c r="D118" s="248">
        <f>SUM(D119:D128)</f>
        <v>70558.399999999994</v>
      </c>
      <c r="E118" s="248">
        <f>SUM(E119:E128)</f>
        <v>62031.7</v>
      </c>
      <c r="F118" s="249"/>
    </row>
    <row r="119" spans="1:6" ht="31.5">
      <c r="A119" s="272" t="s">
        <v>686</v>
      </c>
      <c r="B119" s="247" t="s">
        <v>687</v>
      </c>
      <c r="C119" s="248">
        <v>178.5</v>
      </c>
      <c r="D119" s="248">
        <v>178.5</v>
      </c>
      <c r="E119" s="248">
        <v>178.5</v>
      </c>
      <c r="F119" s="249"/>
    </row>
    <row r="120" spans="1:6" ht="31.5">
      <c r="A120" s="272" t="s">
        <v>686</v>
      </c>
      <c r="B120" s="247" t="s">
        <v>688</v>
      </c>
      <c r="C120" s="248">
        <v>2856.4</v>
      </c>
      <c r="D120" s="248">
        <v>2856.4</v>
      </c>
      <c r="E120" s="248">
        <v>2856.4</v>
      </c>
      <c r="F120" s="249"/>
    </row>
    <row r="121" spans="1:6" ht="31.5">
      <c r="A121" s="272" t="s">
        <v>686</v>
      </c>
      <c r="B121" s="247" t="s">
        <v>689</v>
      </c>
      <c r="C121" s="248">
        <v>35888.800000000003</v>
      </c>
      <c r="D121" s="248">
        <v>35888.800000000003</v>
      </c>
      <c r="E121" s="248">
        <v>35888.800000000003</v>
      </c>
      <c r="F121" s="249"/>
    </row>
    <row r="122" spans="1:6" ht="31.5">
      <c r="A122" s="272" t="s">
        <v>690</v>
      </c>
      <c r="B122" s="276" t="s">
        <v>691</v>
      </c>
      <c r="C122" s="248">
        <v>561.70000000000005</v>
      </c>
      <c r="D122" s="248">
        <v>561.70000000000005</v>
      </c>
      <c r="E122" s="248">
        <v>561.70000000000005</v>
      </c>
      <c r="F122" s="249"/>
    </row>
    <row r="123" spans="1:6" ht="31.5">
      <c r="A123" s="272" t="s">
        <v>686</v>
      </c>
      <c r="B123" s="247" t="s">
        <v>692</v>
      </c>
      <c r="C123" s="313">
        <v>22546.3</v>
      </c>
      <c r="D123" s="248">
        <v>22546.3</v>
      </c>
      <c r="E123" s="248">
        <v>22546.3</v>
      </c>
      <c r="F123" s="249"/>
    </row>
    <row r="124" spans="1:6" ht="31.5">
      <c r="A124" s="277" t="s">
        <v>686</v>
      </c>
      <c r="B124" s="278" t="s">
        <v>693</v>
      </c>
      <c r="C124" s="248">
        <v>550.20000000000005</v>
      </c>
      <c r="D124" s="248">
        <v>0</v>
      </c>
      <c r="E124" s="248">
        <v>0</v>
      </c>
      <c r="F124" s="249"/>
    </row>
    <row r="125" spans="1:6" ht="31.5">
      <c r="A125" s="279" t="s">
        <v>690</v>
      </c>
      <c r="B125" s="280" t="s">
        <v>694</v>
      </c>
      <c r="C125" s="281">
        <v>8526.7000000000007</v>
      </c>
      <c r="D125" s="281">
        <v>8526.7000000000007</v>
      </c>
      <c r="E125" s="281">
        <v>0</v>
      </c>
      <c r="F125" s="282"/>
    </row>
    <row r="126" spans="1:6" ht="31.5">
      <c r="A126" s="277" t="s">
        <v>686</v>
      </c>
      <c r="B126" s="278" t="s">
        <v>738</v>
      </c>
      <c r="C126" s="281">
        <v>9680</v>
      </c>
      <c r="D126" s="281">
        <v>0</v>
      </c>
      <c r="E126" s="281">
        <v>0</v>
      </c>
      <c r="F126" s="282"/>
    </row>
    <row r="127" spans="1:6" ht="47.25">
      <c r="A127" s="277" t="s">
        <v>686</v>
      </c>
      <c r="B127" s="278" t="s">
        <v>695</v>
      </c>
      <c r="C127" s="281">
        <v>1485</v>
      </c>
      <c r="D127" s="281">
        <v>0</v>
      </c>
      <c r="E127" s="281">
        <v>0</v>
      </c>
      <c r="F127" s="282"/>
    </row>
    <row r="128" spans="1:6" ht="31.5">
      <c r="A128" s="277" t="s">
        <v>686</v>
      </c>
      <c r="B128" s="278" t="s">
        <v>696</v>
      </c>
      <c r="C128" s="281">
        <v>1823.8</v>
      </c>
      <c r="D128" s="281">
        <v>0</v>
      </c>
      <c r="E128" s="281">
        <v>0</v>
      </c>
      <c r="F128" s="244"/>
    </row>
    <row r="129" spans="1:6">
      <c r="A129" s="239" t="s">
        <v>697</v>
      </c>
      <c r="B129" s="242" t="s">
        <v>698</v>
      </c>
      <c r="C129" s="243">
        <f>C140+C142+C130+C134+C132+C138+C136</f>
        <v>547606.69999999995</v>
      </c>
      <c r="D129" s="243">
        <f t="shared" ref="D129:E129" si="59">D140+D142+D130+D134+D132+D138+D136</f>
        <v>556073.1</v>
      </c>
      <c r="E129" s="243">
        <f t="shared" si="59"/>
        <v>553377.79999999993</v>
      </c>
      <c r="F129" s="249"/>
    </row>
    <row r="130" spans="1:6" ht="47.25">
      <c r="A130" s="246" t="s">
        <v>699</v>
      </c>
      <c r="B130" s="247" t="s">
        <v>700</v>
      </c>
      <c r="C130" s="248">
        <f t="shared" ref="C130:E130" si="60">C131</f>
        <v>12845.8</v>
      </c>
      <c r="D130" s="248">
        <f t="shared" si="60"/>
        <v>12845.8</v>
      </c>
      <c r="E130" s="248">
        <f t="shared" si="60"/>
        <v>12845.8</v>
      </c>
      <c r="F130" s="249"/>
    </row>
    <row r="131" spans="1:6" ht="47.25">
      <c r="A131" s="262" t="s">
        <v>701</v>
      </c>
      <c r="B131" s="247" t="s">
        <v>702</v>
      </c>
      <c r="C131" s="248">
        <v>12845.8</v>
      </c>
      <c r="D131" s="248">
        <v>12845.8</v>
      </c>
      <c r="E131" s="248">
        <v>12845.8</v>
      </c>
      <c r="F131" s="249"/>
    </row>
    <row r="132" spans="1:6" ht="47.25">
      <c r="A132" s="262" t="s">
        <v>703</v>
      </c>
      <c r="B132" s="250" t="s">
        <v>704</v>
      </c>
      <c r="C132" s="248">
        <f t="shared" ref="C132:E132" si="61">C133</f>
        <v>0</v>
      </c>
      <c r="D132" s="248">
        <f t="shared" si="61"/>
        <v>6984.3</v>
      </c>
      <c r="E132" s="248">
        <f t="shared" si="61"/>
        <v>1746.1</v>
      </c>
      <c r="F132" s="249"/>
    </row>
    <row r="133" spans="1:6" ht="47.25">
      <c r="A133" s="262" t="s">
        <v>705</v>
      </c>
      <c r="B133" s="250" t="s">
        <v>706</v>
      </c>
      <c r="C133" s="248">
        <v>0</v>
      </c>
      <c r="D133" s="248">
        <v>6984.3</v>
      </c>
      <c r="E133" s="248">
        <v>1746.1</v>
      </c>
      <c r="F133" s="249"/>
    </row>
    <row r="134" spans="1:6" ht="31.5">
      <c r="A134" s="246" t="s">
        <v>707</v>
      </c>
      <c r="B134" s="247" t="s">
        <v>708</v>
      </c>
      <c r="C134" s="248">
        <f t="shared" ref="C134:E134" si="62">C135</f>
        <v>18.5</v>
      </c>
      <c r="D134" s="248">
        <f t="shared" si="62"/>
        <v>200.6</v>
      </c>
      <c r="E134" s="248">
        <f t="shared" si="62"/>
        <v>18</v>
      </c>
      <c r="F134" s="249"/>
    </row>
    <row r="135" spans="1:6" ht="47.25">
      <c r="A135" s="246" t="s">
        <v>709</v>
      </c>
      <c r="B135" s="247" t="s">
        <v>710</v>
      </c>
      <c r="C135" s="248">
        <v>18.5</v>
      </c>
      <c r="D135" s="248">
        <v>200.6</v>
      </c>
      <c r="E135" s="248">
        <v>18</v>
      </c>
      <c r="F135" s="249"/>
    </row>
    <row r="136" spans="1:6" ht="47.25">
      <c r="A136" s="83" t="s">
        <v>711</v>
      </c>
      <c r="B136" s="283" t="s">
        <v>712</v>
      </c>
      <c r="C136" s="248">
        <f t="shared" ref="C136:E136" si="63">C137</f>
        <v>2973.6</v>
      </c>
      <c r="D136" s="248">
        <f t="shared" si="63"/>
        <v>3001.6</v>
      </c>
      <c r="E136" s="248">
        <f t="shared" si="63"/>
        <v>3001.6</v>
      </c>
      <c r="F136" s="249"/>
    </row>
    <row r="137" spans="1:6" ht="47.25">
      <c r="A137" s="284" t="s">
        <v>713</v>
      </c>
      <c r="B137" s="285" t="s">
        <v>714</v>
      </c>
      <c r="C137" s="248">
        <v>2973.6</v>
      </c>
      <c r="D137" s="248">
        <v>3001.6</v>
      </c>
      <c r="E137" s="248">
        <v>3001.6</v>
      </c>
      <c r="F137" s="249"/>
    </row>
    <row r="138" spans="1:6" ht="78.75">
      <c r="A138" s="246" t="s">
        <v>715</v>
      </c>
      <c r="B138" s="247" t="s">
        <v>716</v>
      </c>
      <c r="C138" s="248">
        <f t="shared" ref="C138:E138" si="64">C139</f>
        <v>28591.9</v>
      </c>
      <c r="D138" s="248">
        <f t="shared" si="64"/>
        <v>28591.9</v>
      </c>
      <c r="E138" s="248">
        <f t="shared" si="64"/>
        <v>28591.9</v>
      </c>
      <c r="F138" s="249"/>
    </row>
    <row r="139" spans="1:6" ht="78.75">
      <c r="A139" s="246" t="s">
        <v>717</v>
      </c>
      <c r="B139" s="247" t="s">
        <v>718</v>
      </c>
      <c r="C139" s="248">
        <v>28591.9</v>
      </c>
      <c r="D139" s="248">
        <v>28591.9</v>
      </c>
      <c r="E139" s="248">
        <v>28591.9</v>
      </c>
      <c r="F139" s="249"/>
    </row>
    <row r="140" spans="1:6" s="286" customFormat="1">
      <c r="A140" s="246" t="s">
        <v>719</v>
      </c>
      <c r="B140" s="247" t="s">
        <v>720</v>
      </c>
      <c r="C140" s="248">
        <f t="shared" ref="C140:E140" si="65">C141</f>
        <v>1514.4</v>
      </c>
      <c r="D140" s="248">
        <f t="shared" si="65"/>
        <v>1514.4</v>
      </c>
      <c r="E140" s="248">
        <f t="shared" si="65"/>
        <v>1514.4</v>
      </c>
      <c r="F140" s="244"/>
    </row>
    <row r="141" spans="1:6">
      <c r="A141" s="246" t="s">
        <v>721</v>
      </c>
      <c r="B141" s="247" t="s">
        <v>722</v>
      </c>
      <c r="C141" s="248">
        <v>1514.4</v>
      </c>
      <c r="D141" s="248">
        <v>1514.4</v>
      </c>
      <c r="E141" s="248">
        <v>1514.4</v>
      </c>
      <c r="F141" s="249"/>
    </row>
    <row r="142" spans="1:6">
      <c r="A142" s="241" t="s">
        <v>723</v>
      </c>
      <c r="B142" s="242" t="s">
        <v>724</v>
      </c>
      <c r="C142" s="243">
        <f>SUM(C143:C146)</f>
        <v>501662.5</v>
      </c>
      <c r="D142" s="243">
        <f>SUM(D143:D146)</f>
        <v>502934.5</v>
      </c>
      <c r="E142" s="243">
        <f>SUM(E143:E146)</f>
        <v>505659.99999999994</v>
      </c>
      <c r="F142" s="249"/>
    </row>
    <row r="143" spans="1:6" ht="63">
      <c r="A143" s="246" t="s">
        <v>725</v>
      </c>
      <c r="B143" s="247" t="s">
        <v>726</v>
      </c>
      <c r="C143" s="248">
        <v>318871.09999999998</v>
      </c>
      <c r="D143" s="248">
        <v>319649.90000000002</v>
      </c>
      <c r="E143" s="248">
        <v>321656.59999999998</v>
      </c>
      <c r="F143" s="249"/>
    </row>
    <row r="144" spans="1:6" s="287" customFormat="1" ht="47.25">
      <c r="A144" s="246" t="s">
        <v>725</v>
      </c>
      <c r="B144" s="247" t="s">
        <v>727</v>
      </c>
      <c r="C144" s="248">
        <v>181618.5</v>
      </c>
      <c r="D144" s="248">
        <v>182101.6</v>
      </c>
      <c r="E144" s="248">
        <v>182810</v>
      </c>
      <c r="F144" s="249"/>
    </row>
    <row r="145" spans="1:6" s="287" customFormat="1" ht="47.25">
      <c r="A145" s="246" t="s">
        <v>725</v>
      </c>
      <c r="B145" s="247" t="s">
        <v>728</v>
      </c>
      <c r="C145" s="248">
        <v>882.9</v>
      </c>
      <c r="D145" s="248">
        <v>890.7</v>
      </c>
      <c r="E145" s="248">
        <v>898.8</v>
      </c>
      <c r="F145" s="249"/>
    </row>
    <row r="146" spans="1:6" s="287" customFormat="1" ht="47.25">
      <c r="A146" s="246" t="s">
        <v>725</v>
      </c>
      <c r="B146" s="247" t="s">
        <v>729</v>
      </c>
      <c r="C146" s="248">
        <v>290</v>
      </c>
      <c r="D146" s="248">
        <v>292.3</v>
      </c>
      <c r="E146" s="248">
        <v>294.60000000000002</v>
      </c>
      <c r="F146" s="249"/>
    </row>
    <row r="147" spans="1:6" s="287" customFormat="1">
      <c r="A147" s="241"/>
      <c r="B147" s="288" t="s">
        <v>730</v>
      </c>
      <c r="C147" s="243">
        <f>C9+C107</f>
        <v>1373042.4</v>
      </c>
      <c r="D147" s="243">
        <f>D9+D107</f>
        <v>1294112.2</v>
      </c>
      <c r="E147" s="243">
        <f>E9+E107</f>
        <v>1266881</v>
      </c>
      <c r="F147" s="234"/>
    </row>
    <row r="151" spans="1:6">
      <c r="C151" s="291"/>
      <c r="D151" s="291"/>
      <c r="E151" s="287"/>
    </row>
  </sheetData>
  <mergeCells count="7">
    <mergeCell ref="A1:E1"/>
    <mergeCell ref="A2:E2"/>
    <mergeCell ref="A3:E3"/>
    <mergeCell ref="A5:E5"/>
    <mergeCell ref="A7:A8"/>
    <mergeCell ref="B7:B8"/>
    <mergeCell ref="C7:E7"/>
  </mergeCells>
  <pageMargins left="0.59055118110236227" right="0.19685039370078741" top="0.19685039370078741" bottom="0.19685039370078741" header="0.31496062992125984" footer="0.31496062992125984"/>
  <pageSetup paperSize="9" scale="52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H47"/>
  <sheetViews>
    <sheetView topLeftCell="A7" workbookViewId="0">
      <selection activeCell="C23" sqref="C23"/>
    </sheetView>
  </sheetViews>
  <sheetFormatPr defaultColWidth="8.85546875" defaultRowHeight="15.75"/>
  <cols>
    <col min="1" max="1" width="6.5703125" style="14" customWidth="1"/>
    <col min="2" max="2" width="69.42578125" style="14" customWidth="1"/>
    <col min="3" max="3" width="13.28515625" style="14" customWidth="1"/>
    <col min="4" max="4" width="12" style="14" customWidth="1"/>
    <col min="5" max="5" width="11.7109375" style="14" customWidth="1"/>
    <col min="6" max="6" width="8.85546875" style="3"/>
    <col min="7" max="7" width="9.7109375" style="3" customWidth="1"/>
    <col min="8" max="8" width="16" style="3" bestFit="1" customWidth="1"/>
    <col min="9" max="16384" width="8.85546875" style="3"/>
  </cols>
  <sheetData>
    <row r="1" spans="1:8" ht="46.15" customHeight="1">
      <c r="A1" s="344" t="s">
        <v>405</v>
      </c>
      <c r="B1" s="344"/>
      <c r="C1" s="344"/>
      <c r="D1" s="344"/>
      <c r="E1" s="344"/>
    </row>
    <row r="2" spans="1:8">
      <c r="A2" s="129"/>
      <c r="B2" s="129"/>
      <c r="C2" s="129"/>
      <c r="D2" s="129"/>
      <c r="E2" s="129"/>
    </row>
    <row r="3" spans="1:8" ht="51" customHeight="1">
      <c r="A3" s="345" t="s">
        <v>406</v>
      </c>
      <c r="B3" s="345"/>
      <c r="C3" s="345"/>
      <c r="D3" s="345"/>
      <c r="E3" s="345"/>
    </row>
    <row r="4" spans="1:8">
      <c r="A4" s="341" t="s">
        <v>36</v>
      </c>
      <c r="B4" s="341" t="s">
        <v>18</v>
      </c>
      <c r="C4" s="346" t="s">
        <v>87</v>
      </c>
      <c r="D4" s="347"/>
      <c r="E4" s="348"/>
    </row>
    <row r="5" spans="1:8" ht="15.6" customHeight="1">
      <c r="A5" s="342"/>
      <c r="B5" s="342"/>
      <c r="C5" s="334" t="s">
        <v>321</v>
      </c>
      <c r="D5" s="334" t="s">
        <v>88</v>
      </c>
      <c r="E5" s="334"/>
    </row>
    <row r="6" spans="1:8">
      <c r="A6" s="343"/>
      <c r="B6" s="343"/>
      <c r="C6" s="334" t="s">
        <v>66</v>
      </c>
      <c r="D6" s="199" t="s">
        <v>338</v>
      </c>
      <c r="E6" s="199" t="s">
        <v>404</v>
      </c>
    </row>
    <row r="7" spans="1:8">
      <c r="A7" s="25" t="s">
        <v>3</v>
      </c>
      <c r="B7" s="25" t="s">
        <v>77</v>
      </c>
      <c r="C7" s="25" t="s">
        <v>78</v>
      </c>
      <c r="D7" s="25" t="s">
        <v>79</v>
      </c>
      <c r="E7" s="25">
        <v>5</v>
      </c>
    </row>
    <row r="8" spans="1:8">
      <c r="A8" s="4" t="s">
        <v>66</v>
      </c>
      <c r="B8" s="23" t="s">
        <v>58</v>
      </c>
      <c r="C8" s="6">
        <f>C9+C19+C22+C25+C30+C37+C39+C43+C46</f>
        <v>1477042.4000000001</v>
      </c>
      <c r="D8" s="6">
        <f>D9+D19+D22+D25+D30+D37+D39+D43+D46</f>
        <v>1279607.4000000001</v>
      </c>
      <c r="E8" s="6">
        <f>E9+E19+E22+E25+E30+E37+E39+E43+E46</f>
        <v>1238771.7999999998</v>
      </c>
    </row>
    <row r="9" spans="1:8">
      <c r="A9" s="4" t="s">
        <v>54</v>
      </c>
      <c r="B9" s="19" t="s">
        <v>20</v>
      </c>
      <c r="C9" s="6">
        <f>SUM(C10:C18)</f>
        <v>110391.59999999999</v>
      </c>
      <c r="D9" s="6">
        <f>SUM(D10:D18)</f>
        <v>92404.299999999988</v>
      </c>
      <c r="E9" s="6">
        <f>SUM(E10:E18)</f>
        <v>92242.1</v>
      </c>
    </row>
    <row r="10" spans="1:8" ht="34.15" customHeight="1">
      <c r="A10" s="25" t="s">
        <v>43</v>
      </c>
      <c r="B10" s="13" t="s">
        <v>59</v>
      </c>
      <c r="C10" s="7">
        <f>' № 5  рп, кцср, квр'!E10</f>
        <v>2309.1999999999998</v>
      </c>
      <c r="D10" s="7">
        <f>' № 5  рп, кцср, квр'!F10</f>
        <v>2309.1999999999998</v>
      </c>
      <c r="E10" s="7">
        <f>' № 5  рп, кцср, квр'!G10</f>
        <v>2309.1999999999998</v>
      </c>
    </row>
    <row r="11" spans="1:8" ht="47.25">
      <c r="A11" s="25" t="s">
        <v>44</v>
      </c>
      <c r="B11" s="13" t="s">
        <v>21</v>
      </c>
      <c r="C11" s="7">
        <f>' № 5  рп, кцср, квр'!E16</f>
        <v>2386.9</v>
      </c>
      <c r="D11" s="7">
        <f>' № 5  рп, кцср, квр'!F16</f>
        <v>2394.3000000000002</v>
      </c>
      <c r="E11" s="7">
        <f>' № 5  рп, кцср, квр'!G16</f>
        <v>2394.6</v>
      </c>
    </row>
    <row r="12" spans="1:8" ht="49.15" customHeight="1">
      <c r="A12" s="25" t="s">
        <v>45</v>
      </c>
      <c r="B12" s="13" t="s">
        <v>22</v>
      </c>
      <c r="C12" s="7">
        <f>' № 5  рп, кцср, квр'!E25</f>
        <v>34169.1</v>
      </c>
      <c r="D12" s="7">
        <f>' № 5  рп, кцср, квр'!F25</f>
        <v>34187.199999999997</v>
      </c>
      <c r="E12" s="7">
        <f>' № 5  рп, кцср, квр'!G25</f>
        <v>34195.700000000004</v>
      </c>
    </row>
    <row r="13" spans="1:8" ht="15.6" customHeight="1">
      <c r="A13" s="15" t="s">
        <v>154</v>
      </c>
      <c r="B13" s="8" t="s">
        <v>155</v>
      </c>
      <c r="C13" s="7">
        <f>' № 5  рп, кцср, квр'!E37</f>
        <v>18.5</v>
      </c>
      <c r="D13" s="7">
        <f>' № 5  рп, кцср, квр'!F37</f>
        <v>200.6</v>
      </c>
      <c r="E13" s="7">
        <f>' № 5  рп, кцср, квр'!G37</f>
        <v>18</v>
      </c>
    </row>
    <row r="14" spans="1:8" ht="31.5" customHeight="1">
      <c r="A14" s="25" t="s">
        <v>46</v>
      </c>
      <c r="B14" s="13" t="s">
        <v>7</v>
      </c>
      <c r="C14" s="7">
        <f>' № 5  рп, кцср, квр'!E43</f>
        <v>12630.1</v>
      </c>
      <c r="D14" s="7">
        <f>' № 5  рп, кцср, квр'!F43</f>
        <v>12630.1</v>
      </c>
      <c r="E14" s="7">
        <f>' № 5  рп, кцср, квр'!G43</f>
        <v>12630.1</v>
      </c>
      <c r="H14" s="41"/>
    </row>
    <row r="15" spans="1:8" ht="31.5" customHeight="1">
      <c r="A15" s="15" t="s">
        <v>418</v>
      </c>
      <c r="B15" s="42" t="s">
        <v>417</v>
      </c>
      <c r="C15" s="7">
        <f>' № 5  рп, кцср, квр'!E59</f>
        <v>4413.7</v>
      </c>
      <c r="D15" s="7">
        <f>' № 5  рп, кцср, квр'!F59</f>
        <v>0</v>
      </c>
      <c r="E15" s="7">
        <f>' № 5  рп, кцср, квр'!G59</f>
        <v>0</v>
      </c>
      <c r="H15" s="41"/>
    </row>
    <row r="16" spans="1:8" ht="19.149999999999999" customHeight="1">
      <c r="A16" s="15" t="s">
        <v>213</v>
      </c>
      <c r="B16" s="54" t="s">
        <v>214</v>
      </c>
      <c r="C16" s="7">
        <f>' № 5  рп, кцср, квр'!E65</f>
        <v>88.6</v>
      </c>
      <c r="D16" s="7">
        <f>' № 5  рп, кцср, квр'!F65</f>
        <v>88.6</v>
      </c>
      <c r="E16" s="7">
        <f>' № 5  рп, кцср, квр'!G65</f>
        <v>88.6</v>
      </c>
    </row>
    <row r="17" spans="1:5">
      <c r="A17" s="25" t="s">
        <v>47</v>
      </c>
      <c r="B17" s="13" t="s">
        <v>8</v>
      </c>
      <c r="C17" s="7">
        <f>' № 5  рп, кцср, квр'!E72</f>
        <v>5000</v>
      </c>
      <c r="D17" s="7">
        <f>' № 5  рп, кцср, квр'!F72</f>
        <v>1000</v>
      </c>
      <c r="E17" s="7">
        <f>' № 5  рп, кцср, квр'!G72</f>
        <v>1000</v>
      </c>
    </row>
    <row r="18" spans="1:5">
      <c r="A18" s="25" t="s">
        <v>60</v>
      </c>
      <c r="B18" s="13" t="s">
        <v>23</v>
      </c>
      <c r="C18" s="7">
        <f>' № 5  рп, кцср, квр'!E78</f>
        <v>49375.5</v>
      </c>
      <c r="D18" s="7">
        <f>' № 5  рп, кцср, квр'!F78</f>
        <v>39594.300000000003</v>
      </c>
      <c r="E18" s="7">
        <f>' № 5  рп, кцср, квр'!G78</f>
        <v>39605.9</v>
      </c>
    </row>
    <row r="19" spans="1:5" ht="16.5" customHeight="1">
      <c r="A19" s="4" t="s">
        <v>55</v>
      </c>
      <c r="B19" s="19" t="s">
        <v>24</v>
      </c>
      <c r="C19" s="6">
        <f>C20+C21</f>
        <v>12606.999999999998</v>
      </c>
      <c r="D19" s="6">
        <f>D20+D21</f>
        <v>12592.4</v>
      </c>
      <c r="E19" s="6">
        <f>E20+E21</f>
        <v>12596</v>
      </c>
    </row>
    <row r="20" spans="1:5">
      <c r="A20" s="25" t="s">
        <v>75</v>
      </c>
      <c r="B20" s="13" t="s">
        <v>76</v>
      </c>
      <c r="C20" s="7">
        <f>' № 5  рп, кцср, квр'!E163</f>
        <v>1514.4</v>
      </c>
      <c r="D20" s="7">
        <f>' № 5  рп, кцср, квр'!F163</f>
        <v>1514.4</v>
      </c>
      <c r="E20" s="7">
        <f>' № 5  рп, кцср, квр'!G163</f>
        <v>1514.4</v>
      </c>
    </row>
    <row r="21" spans="1:5" ht="31.5">
      <c r="A21" s="15" t="s">
        <v>274</v>
      </c>
      <c r="B21" s="13" t="s">
        <v>275</v>
      </c>
      <c r="C21" s="7">
        <f>' № 5  рп, кцср, квр'!E170</f>
        <v>11092.599999999999</v>
      </c>
      <c r="D21" s="7">
        <f>' № 5  рп, кцср, квр'!F170</f>
        <v>11078</v>
      </c>
      <c r="E21" s="7">
        <f>' № 5  рп, кцср, квр'!G170</f>
        <v>11081.6</v>
      </c>
    </row>
    <row r="22" spans="1:5" ht="16.149999999999999" customHeight="1">
      <c r="A22" s="4" t="s">
        <v>56</v>
      </c>
      <c r="B22" s="19" t="s">
        <v>25</v>
      </c>
      <c r="C22" s="6">
        <f>C23+C24</f>
        <v>172884.80000000002</v>
      </c>
      <c r="D22" s="6">
        <f>D23+D24</f>
        <v>136025</v>
      </c>
      <c r="E22" s="6">
        <f>E23+E24</f>
        <v>118442.7</v>
      </c>
    </row>
    <row r="23" spans="1:5">
      <c r="A23" s="25" t="s">
        <v>6</v>
      </c>
      <c r="B23" s="13" t="s">
        <v>89</v>
      </c>
      <c r="C23" s="7">
        <f>' № 5  рп, кцср, квр'!E191</f>
        <v>172599.1</v>
      </c>
      <c r="D23" s="7">
        <f>' № 5  рп, кцср, квр'!F191</f>
        <v>135739.29999999999</v>
      </c>
      <c r="E23" s="7">
        <f>' № 5  рп, кцср, квр'!G191</f>
        <v>118157</v>
      </c>
    </row>
    <row r="24" spans="1:5">
      <c r="A24" s="25" t="s">
        <v>48</v>
      </c>
      <c r="B24" s="13" t="s">
        <v>26</v>
      </c>
      <c r="C24" s="7">
        <f>' № 5  рп, кцср, квр'!E245</f>
        <v>285.7</v>
      </c>
      <c r="D24" s="7">
        <f>' № 5  рп, кцср, квр'!F245</f>
        <v>285.7</v>
      </c>
      <c r="E24" s="7">
        <f>' № 5  рп, кцср, квр'!G245</f>
        <v>285.7</v>
      </c>
    </row>
    <row r="25" spans="1:5">
      <c r="A25" s="4" t="s">
        <v>57</v>
      </c>
      <c r="B25" s="19" t="s">
        <v>27</v>
      </c>
      <c r="C25" s="6">
        <f>C26+C28+C27+C29</f>
        <v>121178.20000000001</v>
      </c>
      <c r="D25" s="6">
        <f t="shared" ref="D25:E25" si="0">D26+D28+D27+D29</f>
        <v>69813.100000000006</v>
      </c>
      <c r="E25" s="6">
        <f t="shared" si="0"/>
        <v>50002.700000000004</v>
      </c>
    </row>
    <row r="26" spans="1:5">
      <c r="A26" s="25" t="s">
        <v>4</v>
      </c>
      <c r="B26" s="13" t="s">
        <v>5</v>
      </c>
      <c r="C26" s="7">
        <f>' № 5  рп, кцср, квр'!E258</f>
        <v>3109.2</v>
      </c>
      <c r="D26" s="7">
        <f>' № 5  рп, кцср, квр'!F258</f>
        <v>2490</v>
      </c>
      <c r="E26" s="7">
        <f>' № 5  рп, кцср, квр'!G258</f>
        <v>2490</v>
      </c>
    </row>
    <row r="27" spans="1:5">
      <c r="A27" s="15" t="s">
        <v>232</v>
      </c>
      <c r="B27" s="65" t="s">
        <v>233</v>
      </c>
      <c r="C27" s="7">
        <f>' № 5  рп, кцср, квр'!E265</f>
        <v>37963.9</v>
      </c>
      <c r="D27" s="7">
        <f>' № 5  рп, кцср, квр'!F265</f>
        <v>20000</v>
      </c>
      <c r="E27" s="7">
        <f>' № 5  рп, кцср, квр'!G265</f>
        <v>14000</v>
      </c>
    </row>
    <row r="28" spans="1:5">
      <c r="A28" s="25" t="s">
        <v>49</v>
      </c>
      <c r="B28" s="13" t="s">
        <v>28</v>
      </c>
      <c r="C28" s="7">
        <f>' № 5  рп, кцср, квр'!E277</f>
        <v>72830.5</v>
      </c>
      <c r="D28" s="7">
        <f>' № 5  рп, кцср, квр'!F277</f>
        <v>40048.5</v>
      </c>
      <c r="E28" s="7">
        <f>' № 5  рп, кцср, квр'!G277</f>
        <v>26238.100000000002</v>
      </c>
    </row>
    <row r="29" spans="1:5">
      <c r="A29" s="15" t="s">
        <v>421</v>
      </c>
      <c r="B29" s="49" t="s">
        <v>422</v>
      </c>
      <c r="C29" s="7">
        <f>' № 5  рп, кцср, квр'!E328</f>
        <v>7274.6</v>
      </c>
      <c r="D29" s="7">
        <f>' № 5  рп, кцср, квр'!F328</f>
        <v>7274.6</v>
      </c>
      <c r="E29" s="7">
        <f>' № 5  рп, кцср, квр'!G328</f>
        <v>7274.6</v>
      </c>
    </row>
    <row r="30" spans="1:5">
      <c r="A30" s="4" t="s">
        <v>37</v>
      </c>
      <c r="B30" s="5" t="s">
        <v>29</v>
      </c>
      <c r="C30" s="6">
        <f>C31+C32+C33+C35+C36+C34</f>
        <v>922835.6</v>
      </c>
      <c r="D30" s="6">
        <f>D31+D32+D33+D35+D36+D34</f>
        <v>837243.8</v>
      </c>
      <c r="E30" s="6">
        <f>E31+E32+E33+E35+E36+E34</f>
        <v>839192.29999999993</v>
      </c>
    </row>
    <row r="31" spans="1:5">
      <c r="A31" s="25" t="s">
        <v>50</v>
      </c>
      <c r="B31" s="13" t="s">
        <v>10</v>
      </c>
      <c r="C31" s="7">
        <f>' № 5  рп, кцср, квр'!E350</f>
        <v>346529</v>
      </c>
      <c r="D31" s="7">
        <f>' № 5  рп, кцср, квр'!F350</f>
        <v>331723.90000000002</v>
      </c>
      <c r="E31" s="7">
        <f>' № 5  рп, кцср, квр'!G350</f>
        <v>332451.3</v>
      </c>
    </row>
    <row r="32" spans="1:5">
      <c r="A32" s="15" t="s">
        <v>51</v>
      </c>
      <c r="B32" s="13" t="s">
        <v>11</v>
      </c>
      <c r="C32" s="7">
        <f>' № 5  рп, кцср, квр'!E399</f>
        <v>518397</v>
      </c>
      <c r="D32" s="7">
        <f>' № 5  рп, кцср, квр'!F399</f>
        <v>447619.80000000005</v>
      </c>
      <c r="E32" s="7">
        <f>' № 5  рп, кцср, квр'!G399</f>
        <v>448835.8</v>
      </c>
    </row>
    <row r="33" spans="1:5">
      <c r="A33" s="15" t="s">
        <v>90</v>
      </c>
      <c r="B33" s="158" t="s">
        <v>91</v>
      </c>
      <c r="C33" s="7">
        <f>' № 5  рп, кцср, квр'!E490</f>
        <v>45759.7</v>
      </c>
      <c r="D33" s="7">
        <f>' № 5  рп, кцср, квр'!F490</f>
        <v>45697</v>
      </c>
      <c r="E33" s="7">
        <f>' № 5  рп, кцср, квр'!G490</f>
        <v>45699.9</v>
      </c>
    </row>
    <row r="34" spans="1:5" ht="32.450000000000003" customHeight="1">
      <c r="A34" s="15" t="s">
        <v>196</v>
      </c>
      <c r="B34" s="13" t="s">
        <v>222</v>
      </c>
      <c r="C34" s="7">
        <f>' № 5  рп, кцср, квр'!E520</f>
        <v>150</v>
      </c>
      <c r="D34" s="7">
        <f>' № 5  рп, кцср, квр'!F520</f>
        <v>150</v>
      </c>
      <c r="E34" s="7">
        <f>' № 5  рп, кцср, квр'!G520</f>
        <v>150</v>
      </c>
    </row>
    <row r="35" spans="1:5">
      <c r="A35" s="15" t="s">
        <v>38</v>
      </c>
      <c r="B35" s="13" t="s">
        <v>99</v>
      </c>
      <c r="C35" s="7">
        <f>' № 5  рп, кцср, квр'!E527</f>
        <v>208.1</v>
      </c>
      <c r="D35" s="7">
        <f>' № 5  рп, кцср, квр'!F527</f>
        <v>208.1</v>
      </c>
      <c r="E35" s="7">
        <f>' № 5  рп, кцср, квр'!G527</f>
        <v>208.1</v>
      </c>
    </row>
    <row r="36" spans="1:5">
      <c r="A36" s="15" t="s">
        <v>52</v>
      </c>
      <c r="B36" s="13" t="s">
        <v>12</v>
      </c>
      <c r="C36" s="7">
        <f>' № 5  рп, кцср, квр'!E550</f>
        <v>11791.8</v>
      </c>
      <c r="D36" s="7">
        <f>' № 5  рп, кцср, квр'!F550</f>
        <v>11845</v>
      </c>
      <c r="E36" s="7">
        <f>' № 5  рп, кцср, квр'!G550</f>
        <v>11847.2</v>
      </c>
    </row>
    <row r="37" spans="1:5">
      <c r="A37" s="4" t="s">
        <v>41</v>
      </c>
      <c r="B37" s="19" t="s">
        <v>82</v>
      </c>
      <c r="C37" s="6">
        <f>C38</f>
        <v>64638.500000000007</v>
      </c>
      <c r="D37" s="6">
        <f>D38</f>
        <v>63610.10000000002</v>
      </c>
      <c r="E37" s="6">
        <f>E38</f>
        <v>63610.10000000002</v>
      </c>
    </row>
    <row r="38" spans="1:5">
      <c r="A38" s="25" t="s">
        <v>42</v>
      </c>
      <c r="B38" s="13" t="s">
        <v>13</v>
      </c>
      <c r="C38" s="7">
        <f>' № 5  рп, кцср, квр'!E580</f>
        <v>64638.500000000007</v>
      </c>
      <c r="D38" s="7">
        <f>' № 5  рп, кцср, квр'!F580</f>
        <v>63610.10000000002</v>
      </c>
      <c r="E38" s="7">
        <f>' № 5  рп, кцср, квр'!G580</f>
        <v>63610.10000000002</v>
      </c>
    </row>
    <row r="39" spans="1:5">
      <c r="A39" s="4" t="s">
        <v>39</v>
      </c>
      <c r="B39" s="19" t="s">
        <v>31</v>
      </c>
      <c r="C39" s="6">
        <f>C40+C41+C42</f>
        <v>16586.3</v>
      </c>
      <c r="D39" s="6">
        <f>D40+D41+D42</f>
        <v>22019.9</v>
      </c>
      <c r="E39" s="6">
        <f>E40+E41+E42</f>
        <v>16781.7</v>
      </c>
    </row>
    <row r="40" spans="1:5">
      <c r="A40" s="71" t="s">
        <v>53</v>
      </c>
      <c r="B40" s="57" t="s">
        <v>32</v>
      </c>
      <c r="C40" s="7">
        <f>' № 5  рп, кцср, квр'!E634</f>
        <v>972.3</v>
      </c>
      <c r="D40" s="7">
        <f>' № 5  рп, кцср, квр'!F634</f>
        <v>972.3</v>
      </c>
      <c r="E40" s="7">
        <f>' № 5  рп, кцср, квр'!G634</f>
        <v>972.3</v>
      </c>
    </row>
    <row r="41" spans="1:5">
      <c r="A41" s="72" t="s">
        <v>40</v>
      </c>
      <c r="B41" s="49" t="s">
        <v>34</v>
      </c>
      <c r="C41" s="74">
        <f>' № 5  рп, кцср, квр'!E643</f>
        <v>607.1</v>
      </c>
      <c r="D41" s="7">
        <f>' № 5  рп, кцср, квр'!F643</f>
        <v>607.1</v>
      </c>
      <c r="E41" s="7">
        <f>' № 5  рп, кцср, квр'!G643</f>
        <v>607.1</v>
      </c>
    </row>
    <row r="42" spans="1:5">
      <c r="A42" s="72" t="s">
        <v>84</v>
      </c>
      <c r="B42" s="76" t="s">
        <v>85</v>
      </c>
      <c r="C42" s="75">
        <f>' № 5  рп, кцср, квр'!E655</f>
        <v>15006.9</v>
      </c>
      <c r="D42" s="58">
        <f>' № 5  рп, кцср, квр'!F655</f>
        <v>20440.5</v>
      </c>
      <c r="E42" s="58">
        <f>' № 5  рп, кцср, квр'!G655</f>
        <v>15202.3</v>
      </c>
    </row>
    <row r="43" spans="1:5">
      <c r="A43" s="16" t="s">
        <v>61</v>
      </c>
      <c r="B43" s="19" t="s">
        <v>30</v>
      </c>
      <c r="C43" s="59">
        <f>C44+C45</f>
        <v>53604.6</v>
      </c>
      <c r="D43" s="59">
        <f>D44+D45</f>
        <v>44258.1</v>
      </c>
      <c r="E43" s="59">
        <f>E44+E45</f>
        <v>44263.5</v>
      </c>
    </row>
    <row r="44" spans="1:5">
      <c r="A44" s="72" t="s">
        <v>86</v>
      </c>
      <c r="B44" s="49" t="s">
        <v>62</v>
      </c>
      <c r="C44" s="17">
        <f>' № 5  рп, кцср, квр'!E680</f>
        <v>25220.700000000004</v>
      </c>
      <c r="D44" s="17">
        <f>' № 5  рп, кцср, квр'!F680</f>
        <v>19373.7</v>
      </c>
      <c r="E44" s="17">
        <f>' № 5  рп, кцср, квр'!G680</f>
        <v>19376.2</v>
      </c>
    </row>
    <row r="45" spans="1:5">
      <c r="A45" s="72">
        <v>1103</v>
      </c>
      <c r="B45" s="73" t="s">
        <v>249</v>
      </c>
      <c r="C45" s="17">
        <f>' № 5  рп, кцср, квр'!E722</f>
        <v>28383.899999999994</v>
      </c>
      <c r="D45" s="17">
        <f>' № 5  рп, кцср, квр'!F722</f>
        <v>24884.399999999998</v>
      </c>
      <c r="E45" s="17">
        <f>' № 5  рп, кцср, квр'!G722</f>
        <v>24887.299999999996</v>
      </c>
    </row>
    <row r="46" spans="1:5" ht="19.899999999999999" customHeight="1">
      <c r="A46" s="16" t="s">
        <v>92</v>
      </c>
      <c r="B46" s="19" t="s">
        <v>63</v>
      </c>
      <c r="C46" s="59">
        <f>C47</f>
        <v>2315.8000000000002</v>
      </c>
      <c r="D46" s="59">
        <f>D47</f>
        <v>1640.7</v>
      </c>
      <c r="E46" s="59">
        <f>E47</f>
        <v>1640.7</v>
      </c>
    </row>
    <row r="47" spans="1:5" ht="14.45" customHeight="1">
      <c r="A47" s="56" t="s">
        <v>64</v>
      </c>
      <c r="B47" s="49" t="s">
        <v>65</v>
      </c>
      <c r="C47" s="17">
        <f>' № 5  рп, кцср, квр'!E754</f>
        <v>2315.8000000000002</v>
      </c>
      <c r="D47" s="17">
        <f>' № 5  рп, кцср, квр'!F754</f>
        <v>1640.7</v>
      </c>
      <c r="E47" s="17">
        <f>' № 5  рп, кцср, квр'!G754</f>
        <v>1640.7</v>
      </c>
    </row>
  </sheetData>
  <mergeCells count="7">
    <mergeCell ref="B4:B6"/>
    <mergeCell ref="C5:C6"/>
    <mergeCell ref="A1:E1"/>
    <mergeCell ref="A3:E3"/>
    <mergeCell ref="A4:A6"/>
    <mergeCell ref="C4:E4"/>
    <mergeCell ref="D5:E5"/>
  </mergeCells>
  <pageMargins left="0.59055118110236227" right="0.19685039370078741" top="0.19685039370078741" bottom="0.19685039370078741" header="0.31496062992125984" footer="0.31496062992125984"/>
  <pageSetup paperSize="9" scale="86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835"/>
  <sheetViews>
    <sheetView view="pageBreakPreview" zoomScale="80" zoomScaleNormal="92" zoomScaleSheetLayoutView="80" workbookViewId="0">
      <selection activeCell="F538" sqref="F538"/>
    </sheetView>
  </sheetViews>
  <sheetFormatPr defaultColWidth="8.85546875" defaultRowHeight="15.75"/>
  <cols>
    <col min="1" max="1" width="6.28515625" style="3" customWidth="1"/>
    <col min="2" max="2" width="5.85546875" style="3" customWidth="1"/>
    <col min="3" max="3" width="14.7109375" style="3" customWidth="1"/>
    <col min="4" max="4" width="5.7109375" style="3" customWidth="1"/>
    <col min="5" max="5" width="64.85546875" style="48" customWidth="1"/>
    <col min="6" max="6" width="13.140625" style="27" customWidth="1"/>
    <col min="7" max="7" width="13" style="27" customWidth="1"/>
    <col min="8" max="8" width="12.7109375" style="27" customWidth="1"/>
    <col min="9" max="9" width="8.85546875" style="3"/>
    <col min="10" max="10" width="53.140625" style="3" customWidth="1"/>
    <col min="11" max="16384" width="8.85546875" style="3"/>
  </cols>
  <sheetData>
    <row r="1" spans="1:8" ht="53.25" customHeight="1">
      <c r="A1" s="143" t="s">
        <v>66</v>
      </c>
      <c r="B1" s="349" t="s">
        <v>402</v>
      </c>
      <c r="C1" s="349"/>
      <c r="D1" s="349"/>
      <c r="E1" s="349"/>
      <c r="F1" s="349"/>
      <c r="G1" s="349"/>
      <c r="H1" s="349"/>
    </row>
    <row r="2" spans="1:8" hidden="1">
      <c r="A2" s="143"/>
      <c r="B2" s="143"/>
      <c r="C2" s="143"/>
      <c r="D2" s="143"/>
      <c r="E2" s="143"/>
      <c r="F2" s="143"/>
      <c r="G2" s="143"/>
      <c r="H2" s="143"/>
    </row>
    <row r="3" spans="1:8" ht="39.75" customHeight="1">
      <c r="A3" s="350" t="s">
        <v>403</v>
      </c>
      <c r="B3" s="350"/>
      <c r="C3" s="350"/>
      <c r="D3" s="350"/>
      <c r="E3" s="350"/>
      <c r="F3" s="350"/>
      <c r="G3" s="350"/>
      <c r="H3" s="350"/>
    </row>
    <row r="4" spans="1:8">
      <c r="A4" s="351" t="s">
        <v>15</v>
      </c>
      <c r="B4" s="351" t="s">
        <v>36</v>
      </c>
      <c r="C4" s="351" t="s">
        <v>16</v>
      </c>
      <c r="D4" s="351" t="s">
        <v>17</v>
      </c>
      <c r="E4" s="352" t="s">
        <v>18</v>
      </c>
      <c r="F4" s="334" t="s">
        <v>87</v>
      </c>
      <c r="G4" s="334"/>
      <c r="H4" s="334"/>
    </row>
    <row r="5" spans="1:8">
      <c r="A5" s="351" t="s">
        <v>66</v>
      </c>
      <c r="B5" s="351" t="s">
        <v>66</v>
      </c>
      <c r="C5" s="351" t="s">
        <v>66</v>
      </c>
      <c r="D5" s="351" t="s">
        <v>66</v>
      </c>
      <c r="E5" s="352" t="s">
        <v>66</v>
      </c>
      <c r="F5" s="334" t="s">
        <v>321</v>
      </c>
      <c r="G5" s="334" t="s">
        <v>88</v>
      </c>
      <c r="H5" s="334"/>
    </row>
    <row r="6" spans="1:8">
      <c r="A6" s="351" t="s">
        <v>66</v>
      </c>
      <c r="B6" s="351" t="s">
        <v>66</v>
      </c>
      <c r="C6" s="351" t="s">
        <v>66</v>
      </c>
      <c r="D6" s="351" t="s">
        <v>66</v>
      </c>
      <c r="E6" s="352" t="s">
        <v>66</v>
      </c>
      <c r="F6" s="334" t="s">
        <v>66</v>
      </c>
      <c r="G6" s="199" t="s">
        <v>338</v>
      </c>
      <c r="H6" s="199" t="s">
        <v>404</v>
      </c>
    </row>
    <row r="7" spans="1:8">
      <c r="A7" s="144" t="s">
        <v>3</v>
      </c>
      <c r="B7" s="144" t="s">
        <v>77</v>
      </c>
      <c r="C7" s="144" t="s">
        <v>78</v>
      </c>
      <c r="D7" s="144" t="s">
        <v>79</v>
      </c>
      <c r="E7" s="141" t="s">
        <v>80</v>
      </c>
      <c r="F7" s="141" t="s">
        <v>81</v>
      </c>
      <c r="G7" s="141" t="s">
        <v>93</v>
      </c>
      <c r="H7" s="141" t="s">
        <v>94</v>
      </c>
    </row>
    <row r="8" spans="1:8">
      <c r="A8" s="16" t="s">
        <v>66</v>
      </c>
      <c r="B8" s="16" t="s">
        <v>66</v>
      </c>
      <c r="C8" s="16" t="s">
        <v>66</v>
      </c>
      <c r="D8" s="16" t="s">
        <v>66</v>
      </c>
      <c r="E8" s="45" t="s">
        <v>0</v>
      </c>
      <c r="F8" s="26">
        <f>F9+F555+F579+F624+F647+F635</f>
        <v>1477042.4000000001</v>
      </c>
      <c r="G8" s="26">
        <f>G9+G555+G579+G624+G647+G635</f>
        <v>1279607.4000000001</v>
      </c>
      <c r="H8" s="26">
        <f>H9+H555+H579+H624+H647+H635</f>
        <v>1238771.8</v>
      </c>
    </row>
    <row r="9" spans="1:8" ht="31.5">
      <c r="A9" s="16" t="s">
        <v>19</v>
      </c>
      <c r="B9" s="24" t="s">
        <v>66</v>
      </c>
      <c r="C9" s="24" t="s">
        <v>66</v>
      </c>
      <c r="D9" s="24" t="s">
        <v>66</v>
      </c>
      <c r="E9" s="45" t="s">
        <v>269</v>
      </c>
      <c r="F9" s="26">
        <f>F10+F121+F149+F211+F291+F381+F434+F538+F464</f>
        <v>579257.69999999995</v>
      </c>
      <c r="G9" s="26">
        <f>G10+G121+G149+G211+G291+G381+G434+G538+G464</f>
        <v>404934.39999999997</v>
      </c>
      <c r="H9" s="26">
        <f>H10+H121+H149+H211+H291+H381+H434+H538+H464</f>
        <v>373389.20000000007</v>
      </c>
    </row>
    <row r="10" spans="1:8">
      <c r="A10" s="144" t="s">
        <v>19</v>
      </c>
      <c r="B10" s="144" t="s">
        <v>54</v>
      </c>
      <c r="C10" s="144" t="s">
        <v>66</v>
      </c>
      <c r="D10" s="144" t="s">
        <v>66</v>
      </c>
      <c r="E10" s="46" t="s">
        <v>20</v>
      </c>
      <c r="F10" s="21">
        <f>F11+F17+F29+F48+F41+F35</f>
        <v>75875.499999999985</v>
      </c>
      <c r="G10" s="21">
        <f>G11+G17+G29+G48+G41+G35</f>
        <v>65870.799999999988</v>
      </c>
      <c r="H10" s="21">
        <f>H11+H17+H29+H48+H41+H35</f>
        <v>65707.400000000009</v>
      </c>
    </row>
    <row r="11" spans="1:8" ht="31.5">
      <c r="A11" s="144" t="s">
        <v>19</v>
      </c>
      <c r="B11" s="144" t="s">
        <v>43</v>
      </c>
      <c r="C11" s="144" t="s">
        <v>66</v>
      </c>
      <c r="D11" s="144" t="s">
        <v>66</v>
      </c>
      <c r="E11" s="42" t="s">
        <v>59</v>
      </c>
      <c r="F11" s="21">
        <f>F12</f>
        <v>2309.1999999999998</v>
      </c>
      <c r="G11" s="21">
        <f t="shared" ref="G11:H15" si="0">G12</f>
        <v>2309.1999999999998</v>
      </c>
      <c r="H11" s="21">
        <f t="shared" si="0"/>
        <v>2309.1999999999998</v>
      </c>
    </row>
    <row r="12" spans="1:8">
      <c r="A12" s="144" t="s">
        <v>19</v>
      </c>
      <c r="B12" s="144" t="s">
        <v>43</v>
      </c>
      <c r="C12" s="144">
        <v>9900000000</v>
      </c>
      <c r="D12" s="144"/>
      <c r="E12" s="145" t="s">
        <v>105</v>
      </c>
      <c r="F12" s="21">
        <f>F13</f>
        <v>2309.1999999999998</v>
      </c>
      <c r="G12" s="21">
        <f t="shared" si="0"/>
        <v>2309.1999999999998</v>
      </c>
      <c r="H12" s="21">
        <f t="shared" si="0"/>
        <v>2309.1999999999998</v>
      </c>
    </row>
    <row r="13" spans="1:8" ht="31.5">
      <c r="A13" s="144" t="s">
        <v>19</v>
      </c>
      <c r="B13" s="144" t="s">
        <v>43</v>
      </c>
      <c r="C13" s="144">
        <v>9990000000</v>
      </c>
      <c r="D13" s="144"/>
      <c r="E13" s="145" t="s">
        <v>146</v>
      </c>
      <c r="F13" s="21">
        <f>F14</f>
        <v>2309.1999999999998</v>
      </c>
      <c r="G13" s="21">
        <f t="shared" si="0"/>
        <v>2309.1999999999998</v>
      </c>
      <c r="H13" s="21">
        <f t="shared" si="0"/>
        <v>2309.1999999999998</v>
      </c>
    </row>
    <row r="14" spans="1:8">
      <c r="A14" s="144" t="s">
        <v>19</v>
      </c>
      <c r="B14" s="144" t="s">
        <v>43</v>
      </c>
      <c r="C14" s="144">
        <v>9990021000</v>
      </c>
      <c r="D14" s="24"/>
      <c r="E14" s="145" t="s">
        <v>147</v>
      </c>
      <c r="F14" s="21">
        <f>F15</f>
        <v>2309.1999999999998</v>
      </c>
      <c r="G14" s="21">
        <f t="shared" si="0"/>
        <v>2309.1999999999998</v>
      </c>
      <c r="H14" s="21">
        <f t="shared" si="0"/>
        <v>2309.1999999999998</v>
      </c>
    </row>
    <row r="15" spans="1:8" ht="63">
      <c r="A15" s="144" t="s">
        <v>19</v>
      </c>
      <c r="B15" s="144" t="s">
        <v>43</v>
      </c>
      <c r="C15" s="144">
        <v>9990021000</v>
      </c>
      <c r="D15" s="144" t="s">
        <v>68</v>
      </c>
      <c r="E15" s="145" t="s">
        <v>1</v>
      </c>
      <c r="F15" s="21">
        <f>F16</f>
        <v>2309.1999999999998</v>
      </c>
      <c r="G15" s="21">
        <f t="shared" si="0"/>
        <v>2309.1999999999998</v>
      </c>
      <c r="H15" s="21">
        <f t="shared" si="0"/>
        <v>2309.1999999999998</v>
      </c>
    </row>
    <row r="16" spans="1:8" ht="31.5">
      <c r="A16" s="144" t="s">
        <v>19</v>
      </c>
      <c r="B16" s="144" t="s">
        <v>43</v>
      </c>
      <c r="C16" s="144">
        <v>9990021000</v>
      </c>
      <c r="D16" s="144">
        <v>120</v>
      </c>
      <c r="E16" s="145" t="s">
        <v>221</v>
      </c>
      <c r="F16" s="21">
        <v>2309.1999999999998</v>
      </c>
      <c r="G16" s="21">
        <v>2309.1999999999998</v>
      </c>
      <c r="H16" s="21">
        <v>2309.1999999999998</v>
      </c>
    </row>
    <row r="17" spans="1:8" ht="47.25">
      <c r="A17" s="144" t="s">
        <v>19</v>
      </c>
      <c r="B17" s="144" t="s">
        <v>45</v>
      </c>
      <c r="C17" s="144" t="s">
        <v>66</v>
      </c>
      <c r="D17" s="144" t="s">
        <v>66</v>
      </c>
      <c r="E17" s="145" t="s">
        <v>22</v>
      </c>
      <c r="F17" s="21">
        <f t="shared" ref="F17:H19" si="1">F18</f>
        <v>34169.1</v>
      </c>
      <c r="G17" s="21">
        <f t="shared" si="1"/>
        <v>34187.199999999997</v>
      </c>
      <c r="H17" s="21">
        <f t="shared" si="1"/>
        <v>34195.700000000004</v>
      </c>
    </row>
    <row r="18" spans="1:8">
      <c r="A18" s="144" t="s">
        <v>19</v>
      </c>
      <c r="B18" s="144" t="s">
        <v>45</v>
      </c>
      <c r="C18" s="144">
        <v>9900000000</v>
      </c>
      <c r="D18" s="144"/>
      <c r="E18" s="145" t="s">
        <v>105</v>
      </c>
      <c r="F18" s="21">
        <f t="shared" si="1"/>
        <v>34169.1</v>
      </c>
      <c r="G18" s="21">
        <f t="shared" si="1"/>
        <v>34187.199999999997</v>
      </c>
      <c r="H18" s="21">
        <f t="shared" si="1"/>
        <v>34195.700000000004</v>
      </c>
    </row>
    <row r="19" spans="1:8" ht="31.5">
      <c r="A19" s="144" t="s">
        <v>19</v>
      </c>
      <c r="B19" s="144" t="s">
        <v>45</v>
      </c>
      <c r="C19" s="144">
        <v>9990000000</v>
      </c>
      <c r="D19" s="144"/>
      <c r="E19" s="145" t="s">
        <v>146</v>
      </c>
      <c r="F19" s="21">
        <f t="shared" si="1"/>
        <v>34169.1</v>
      </c>
      <c r="G19" s="21">
        <f t="shared" si="1"/>
        <v>34187.199999999997</v>
      </c>
      <c r="H19" s="21">
        <f t="shared" si="1"/>
        <v>34195.700000000004</v>
      </c>
    </row>
    <row r="20" spans="1:8" ht="31.5">
      <c r="A20" s="144" t="s">
        <v>19</v>
      </c>
      <c r="B20" s="144" t="s">
        <v>45</v>
      </c>
      <c r="C20" s="144">
        <v>9990200000</v>
      </c>
      <c r="D20" s="24"/>
      <c r="E20" s="145" t="s">
        <v>117</v>
      </c>
      <c r="F20" s="21">
        <f>F24+F21</f>
        <v>34169.1</v>
      </c>
      <c r="G20" s="21">
        <f>G24+G21</f>
        <v>34187.199999999997</v>
      </c>
      <c r="H20" s="21">
        <f>H24+H21</f>
        <v>34195.700000000004</v>
      </c>
    </row>
    <row r="21" spans="1:8" ht="63">
      <c r="A21" s="144" t="s">
        <v>19</v>
      </c>
      <c r="B21" s="144" t="s">
        <v>45</v>
      </c>
      <c r="C21" s="144">
        <v>9990210510</v>
      </c>
      <c r="D21" s="144"/>
      <c r="E21" s="309" t="s">
        <v>148</v>
      </c>
      <c r="F21" s="21">
        <f t="shared" ref="F21:H22" si="2">F22</f>
        <v>882.9</v>
      </c>
      <c r="G21" s="21">
        <f t="shared" si="2"/>
        <v>890.7</v>
      </c>
      <c r="H21" s="21">
        <f t="shared" si="2"/>
        <v>898.8</v>
      </c>
    </row>
    <row r="22" spans="1:8" ht="63">
      <c r="A22" s="144" t="s">
        <v>19</v>
      </c>
      <c r="B22" s="144" t="s">
        <v>45</v>
      </c>
      <c r="C22" s="144">
        <v>9990210510</v>
      </c>
      <c r="D22" s="144" t="s">
        <v>68</v>
      </c>
      <c r="E22" s="145" t="s">
        <v>1</v>
      </c>
      <c r="F22" s="21">
        <f t="shared" si="2"/>
        <v>882.9</v>
      </c>
      <c r="G22" s="21">
        <f t="shared" si="2"/>
        <v>890.7</v>
      </c>
      <c r="H22" s="21">
        <f t="shared" si="2"/>
        <v>898.8</v>
      </c>
    </row>
    <row r="23" spans="1:8" ht="31.5">
      <c r="A23" s="144" t="s">
        <v>19</v>
      </c>
      <c r="B23" s="144" t="s">
        <v>45</v>
      </c>
      <c r="C23" s="144">
        <v>9990210510</v>
      </c>
      <c r="D23" s="144">
        <v>120</v>
      </c>
      <c r="E23" s="145" t="s">
        <v>221</v>
      </c>
      <c r="F23" s="21">
        <v>882.9</v>
      </c>
      <c r="G23" s="21">
        <v>890.7</v>
      </c>
      <c r="H23" s="21">
        <v>898.8</v>
      </c>
    </row>
    <row r="24" spans="1:8" ht="47.25">
      <c r="A24" s="144" t="s">
        <v>19</v>
      </c>
      <c r="B24" s="144" t="s">
        <v>45</v>
      </c>
      <c r="C24" s="144">
        <v>9990225000</v>
      </c>
      <c r="D24" s="144"/>
      <c r="E24" s="145" t="s">
        <v>118</v>
      </c>
      <c r="F24" s="21">
        <f>F25+F27</f>
        <v>33286.199999999997</v>
      </c>
      <c r="G24" s="21">
        <f t="shared" ref="G24:H24" si="3">G25+G27</f>
        <v>33296.5</v>
      </c>
      <c r="H24" s="21">
        <f t="shared" si="3"/>
        <v>33296.9</v>
      </c>
    </row>
    <row r="25" spans="1:8" ht="63">
      <c r="A25" s="144" t="s">
        <v>19</v>
      </c>
      <c r="B25" s="144" t="s">
        <v>45</v>
      </c>
      <c r="C25" s="144">
        <v>9990225000</v>
      </c>
      <c r="D25" s="144" t="s">
        <v>68</v>
      </c>
      <c r="E25" s="145" t="s">
        <v>1</v>
      </c>
      <c r="F25" s="21">
        <f>F26</f>
        <v>33182.6</v>
      </c>
      <c r="G25" s="21">
        <f>G26</f>
        <v>33192.9</v>
      </c>
      <c r="H25" s="21">
        <f>H26</f>
        <v>33193.300000000003</v>
      </c>
    </row>
    <row r="26" spans="1:8" ht="31.5">
      <c r="A26" s="144" t="s">
        <v>19</v>
      </c>
      <c r="B26" s="144" t="s">
        <v>45</v>
      </c>
      <c r="C26" s="144">
        <v>9990225000</v>
      </c>
      <c r="D26" s="144">
        <v>120</v>
      </c>
      <c r="E26" s="145" t="s">
        <v>221</v>
      </c>
      <c r="F26" s="21">
        <v>33182.6</v>
      </c>
      <c r="G26" s="21">
        <v>33192.9</v>
      </c>
      <c r="H26" s="21">
        <v>33193.300000000003</v>
      </c>
    </row>
    <row r="27" spans="1:8">
      <c r="A27" s="144" t="s">
        <v>19</v>
      </c>
      <c r="B27" s="144" t="s">
        <v>45</v>
      </c>
      <c r="C27" s="144">
        <v>9990225000</v>
      </c>
      <c r="D27" s="144" t="s">
        <v>70</v>
      </c>
      <c r="E27" s="145" t="s">
        <v>71</v>
      </c>
      <c r="F27" s="21">
        <f>F28</f>
        <v>103.6</v>
      </c>
      <c r="G27" s="21">
        <f>G28</f>
        <v>103.6</v>
      </c>
      <c r="H27" s="21">
        <f>H28</f>
        <v>103.6</v>
      </c>
    </row>
    <row r="28" spans="1:8">
      <c r="A28" s="144" t="s">
        <v>19</v>
      </c>
      <c r="B28" s="144" t="s">
        <v>45</v>
      </c>
      <c r="C28" s="144">
        <v>9990225000</v>
      </c>
      <c r="D28" s="144">
        <v>850</v>
      </c>
      <c r="E28" s="145" t="s">
        <v>100</v>
      </c>
      <c r="F28" s="21">
        <v>103.6</v>
      </c>
      <c r="G28" s="21">
        <v>103.6</v>
      </c>
      <c r="H28" s="21">
        <v>103.6</v>
      </c>
    </row>
    <row r="29" spans="1:8">
      <c r="A29" s="144" t="s">
        <v>19</v>
      </c>
      <c r="B29" s="9" t="s">
        <v>154</v>
      </c>
      <c r="C29" s="10"/>
      <c r="D29" s="12"/>
      <c r="E29" s="42" t="s">
        <v>155</v>
      </c>
      <c r="F29" s="21">
        <f>F30</f>
        <v>18.5</v>
      </c>
      <c r="G29" s="21">
        <f>G30</f>
        <v>200.6</v>
      </c>
      <c r="H29" s="21">
        <f>H30</f>
        <v>18</v>
      </c>
    </row>
    <row r="30" spans="1:8">
      <c r="A30" s="144" t="s">
        <v>19</v>
      </c>
      <c r="B30" s="9" t="s">
        <v>154</v>
      </c>
      <c r="C30" s="144">
        <v>9900000000</v>
      </c>
      <c r="D30" s="144"/>
      <c r="E30" s="145" t="s">
        <v>105</v>
      </c>
      <c r="F30" s="21">
        <f>F31</f>
        <v>18.5</v>
      </c>
      <c r="G30" s="21">
        <f t="shared" ref="G30:H33" si="4">G31</f>
        <v>200.6</v>
      </c>
      <c r="H30" s="21">
        <f t="shared" si="4"/>
        <v>18</v>
      </c>
    </row>
    <row r="31" spans="1:8" ht="31.5">
      <c r="A31" s="144" t="s">
        <v>19</v>
      </c>
      <c r="B31" s="9" t="s">
        <v>154</v>
      </c>
      <c r="C31" s="144">
        <v>9930000000</v>
      </c>
      <c r="D31" s="144"/>
      <c r="E31" s="145" t="s">
        <v>156</v>
      </c>
      <c r="F31" s="21">
        <f>F32</f>
        <v>18.5</v>
      </c>
      <c r="G31" s="21">
        <f t="shared" si="4"/>
        <v>200.6</v>
      </c>
      <c r="H31" s="21">
        <f t="shared" si="4"/>
        <v>18</v>
      </c>
    </row>
    <row r="32" spans="1:8" ht="47.25">
      <c r="A32" s="144" t="s">
        <v>19</v>
      </c>
      <c r="B32" s="9" t="s">
        <v>154</v>
      </c>
      <c r="C32" s="144">
        <v>9930051200</v>
      </c>
      <c r="D32" s="144"/>
      <c r="E32" s="145" t="s">
        <v>157</v>
      </c>
      <c r="F32" s="21">
        <f>F33</f>
        <v>18.5</v>
      </c>
      <c r="G32" s="21">
        <f t="shared" si="4"/>
        <v>200.6</v>
      </c>
      <c r="H32" s="21">
        <f t="shared" si="4"/>
        <v>18</v>
      </c>
    </row>
    <row r="33" spans="1:8" ht="31.5">
      <c r="A33" s="144" t="s">
        <v>19</v>
      </c>
      <c r="B33" s="9" t="s">
        <v>154</v>
      </c>
      <c r="C33" s="144">
        <v>9930051200</v>
      </c>
      <c r="D33" s="144" t="s">
        <v>69</v>
      </c>
      <c r="E33" s="145" t="s">
        <v>95</v>
      </c>
      <c r="F33" s="21">
        <f>F34</f>
        <v>18.5</v>
      </c>
      <c r="G33" s="21">
        <f t="shared" si="4"/>
        <v>200.6</v>
      </c>
      <c r="H33" s="21">
        <f t="shared" si="4"/>
        <v>18</v>
      </c>
    </row>
    <row r="34" spans="1:8" ht="31.5">
      <c r="A34" s="144" t="s">
        <v>19</v>
      </c>
      <c r="B34" s="9" t="s">
        <v>154</v>
      </c>
      <c r="C34" s="144">
        <v>9930051200</v>
      </c>
      <c r="D34" s="144">
        <v>240</v>
      </c>
      <c r="E34" s="145" t="s">
        <v>220</v>
      </c>
      <c r="F34" s="21">
        <v>18.5</v>
      </c>
      <c r="G34" s="21">
        <v>200.6</v>
      </c>
      <c r="H34" s="21">
        <v>18</v>
      </c>
    </row>
    <row r="35" spans="1:8">
      <c r="A35" s="199" t="s">
        <v>19</v>
      </c>
      <c r="B35" s="9" t="s">
        <v>418</v>
      </c>
      <c r="C35" s="199"/>
      <c r="D35" s="199"/>
      <c r="E35" s="42" t="s">
        <v>417</v>
      </c>
      <c r="F35" s="21">
        <f>F36</f>
        <v>4413.7</v>
      </c>
      <c r="G35" s="21">
        <f t="shared" ref="G35:H39" si="5">G36</f>
        <v>0</v>
      </c>
      <c r="H35" s="21">
        <f t="shared" si="5"/>
        <v>0</v>
      </c>
    </row>
    <row r="36" spans="1:8">
      <c r="A36" s="199" t="s">
        <v>19</v>
      </c>
      <c r="B36" s="9" t="s">
        <v>418</v>
      </c>
      <c r="C36" s="199" t="s">
        <v>110</v>
      </c>
      <c r="D36" s="199" t="s">
        <v>66</v>
      </c>
      <c r="E36" s="201" t="s">
        <v>105</v>
      </c>
      <c r="F36" s="21">
        <f>F37</f>
        <v>4413.7</v>
      </c>
      <c r="G36" s="21">
        <f t="shared" si="5"/>
        <v>0</v>
      </c>
      <c r="H36" s="21">
        <f t="shared" si="5"/>
        <v>0</v>
      </c>
    </row>
    <row r="37" spans="1:8" ht="31.5">
      <c r="A37" s="199" t="s">
        <v>19</v>
      </c>
      <c r="B37" s="9" t="s">
        <v>418</v>
      </c>
      <c r="C37" s="199">
        <v>9930000000</v>
      </c>
      <c r="D37" s="199"/>
      <c r="E37" s="55" t="s">
        <v>156</v>
      </c>
      <c r="F37" s="21">
        <f>F38</f>
        <v>4413.7</v>
      </c>
      <c r="G37" s="21">
        <f t="shared" si="5"/>
        <v>0</v>
      </c>
      <c r="H37" s="21">
        <f t="shared" si="5"/>
        <v>0</v>
      </c>
    </row>
    <row r="38" spans="1:8" ht="31.5">
      <c r="A38" s="199" t="s">
        <v>19</v>
      </c>
      <c r="B38" s="9" t="s">
        <v>418</v>
      </c>
      <c r="C38" s="199">
        <v>9930020480</v>
      </c>
      <c r="D38" s="199"/>
      <c r="E38" s="201" t="s">
        <v>419</v>
      </c>
      <c r="F38" s="21">
        <f>F39</f>
        <v>4413.7</v>
      </c>
      <c r="G38" s="21">
        <f t="shared" si="5"/>
        <v>0</v>
      </c>
      <c r="H38" s="21">
        <f t="shared" si="5"/>
        <v>0</v>
      </c>
    </row>
    <row r="39" spans="1:8">
      <c r="A39" s="199" t="s">
        <v>19</v>
      </c>
      <c r="B39" s="9" t="s">
        <v>418</v>
      </c>
      <c r="C39" s="199">
        <v>9930020480</v>
      </c>
      <c r="D39" s="199" t="s">
        <v>70</v>
      </c>
      <c r="E39" s="201" t="s">
        <v>71</v>
      </c>
      <c r="F39" s="21">
        <f>F40</f>
        <v>4413.7</v>
      </c>
      <c r="G39" s="21">
        <f t="shared" si="5"/>
        <v>0</v>
      </c>
      <c r="H39" s="21">
        <f t="shared" si="5"/>
        <v>0</v>
      </c>
    </row>
    <row r="40" spans="1:8">
      <c r="A40" s="199" t="s">
        <v>19</v>
      </c>
      <c r="B40" s="9" t="s">
        <v>418</v>
      </c>
      <c r="C40" s="199">
        <v>9930020480</v>
      </c>
      <c r="D40" s="199">
        <v>880</v>
      </c>
      <c r="E40" s="201" t="s">
        <v>420</v>
      </c>
      <c r="F40" s="21">
        <v>4413.7</v>
      </c>
      <c r="G40" s="21">
        <v>0</v>
      </c>
      <c r="H40" s="21">
        <v>0</v>
      </c>
    </row>
    <row r="41" spans="1:8">
      <c r="A41" s="144" t="s">
        <v>19</v>
      </c>
      <c r="B41" s="63" t="s">
        <v>213</v>
      </c>
      <c r="C41" s="62"/>
      <c r="D41" s="62"/>
      <c r="E41" s="64" t="s">
        <v>215</v>
      </c>
      <c r="F41" s="21">
        <f t="shared" ref="F41:F46" si="6">F42</f>
        <v>88.6</v>
      </c>
      <c r="G41" s="21">
        <f t="shared" ref="G41:H46" si="7">G42</f>
        <v>88.6</v>
      </c>
      <c r="H41" s="21">
        <f t="shared" si="7"/>
        <v>88.6</v>
      </c>
    </row>
    <row r="42" spans="1:8" ht="47.25">
      <c r="A42" s="144" t="s">
        <v>19</v>
      </c>
      <c r="B42" s="9" t="s">
        <v>213</v>
      </c>
      <c r="C42" s="141">
        <v>2200000000</v>
      </c>
      <c r="D42" s="144"/>
      <c r="E42" s="145" t="s">
        <v>302</v>
      </c>
      <c r="F42" s="21">
        <f t="shared" si="6"/>
        <v>88.6</v>
      </c>
      <c r="G42" s="21">
        <f t="shared" si="7"/>
        <v>88.6</v>
      </c>
      <c r="H42" s="21">
        <f t="shared" si="7"/>
        <v>88.6</v>
      </c>
    </row>
    <row r="43" spans="1:8" ht="47.25">
      <c r="A43" s="144" t="s">
        <v>19</v>
      </c>
      <c r="B43" s="9" t="s">
        <v>213</v>
      </c>
      <c r="C43" s="144">
        <v>2240000000</v>
      </c>
      <c r="D43" s="144"/>
      <c r="E43" s="145" t="s">
        <v>132</v>
      </c>
      <c r="F43" s="21">
        <f t="shared" si="6"/>
        <v>88.6</v>
      </c>
      <c r="G43" s="21">
        <f t="shared" si="7"/>
        <v>88.6</v>
      </c>
      <c r="H43" s="21">
        <f t="shared" si="7"/>
        <v>88.6</v>
      </c>
    </row>
    <row r="44" spans="1:8" ht="31.5">
      <c r="A44" s="144" t="s">
        <v>19</v>
      </c>
      <c r="B44" s="22" t="s">
        <v>213</v>
      </c>
      <c r="C44" s="144">
        <v>2240500000</v>
      </c>
      <c r="D44" s="144"/>
      <c r="E44" s="145" t="s">
        <v>133</v>
      </c>
      <c r="F44" s="21">
        <f t="shared" si="6"/>
        <v>88.6</v>
      </c>
      <c r="G44" s="21">
        <f t="shared" si="7"/>
        <v>88.6</v>
      </c>
      <c r="H44" s="21">
        <f t="shared" si="7"/>
        <v>88.6</v>
      </c>
    </row>
    <row r="45" spans="1:8" ht="31.5">
      <c r="A45" s="144" t="s">
        <v>19</v>
      </c>
      <c r="B45" s="9" t="s">
        <v>213</v>
      </c>
      <c r="C45" s="144">
        <v>2240520410</v>
      </c>
      <c r="D45" s="144"/>
      <c r="E45" s="145" t="s">
        <v>202</v>
      </c>
      <c r="F45" s="21">
        <f t="shared" si="6"/>
        <v>88.6</v>
      </c>
      <c r="G45" s="21">
        <f t="shared" si="7"/>
        <v>88.6</v>
      </c>
      <c r="H45" s="21">
        <f t="shared" si="7"/>
        <v>88.6</v>
      </c>
    </row>
    <row r="46" spans="1:8">
      <c r="A46" s="144" t="s">
        <v>19</v>
      </c>
      <c r="B46" s="9" t="s">
        <v>213</v>
      </c>
      <c r="C46" s="144">
        <v>2240520410</v>
      </c>
      <c r="D46" s="144" t="s">
        <v>70</v>
      </c>
      <c r="E46" s="145" t="s">
        <v>71</v>
      </c>
      <c r="F46" s="21">
        <f t="shared" si="6"/>
        <v>88.6</v>
      </c>
      <c r="G46" s="21">
        <f t="shared" si="7"/>
        <v>88.6</v>
      </c>
      <c r="H46" s="21">
        <f t="shared" si="7"/>
        <v>88.6</v>
      </c>
    </row>
    <row r="47" spans="1:8" ht="31.5">
      <c r="A47" s="144" t="s">
        <v>19</v>
      </c>
      <c r="B47" s="9" t="s">
        <v>213</v>
      </c>
      <c r="C47" s="144">
        <v>2240520410</v>
      </c>
      <c r="D47" s="144">
        <v>860</v>
      </c>
      <c r="E47" s="145" t="s">
        <v>223</v>
      </c>
      <c r="F47" s="21">
        <v>88.6</v>
      </c>
      <c r="G47" s="21">
        <v>88.6</v>
      </c>
      <c r="H47" s="21">
        <v>88.6</v>
      </c>
    </row>
    <row r="48" spans="1:8">
      <c r="A48" s="144" t="s">
        <v>19</v>
      </c>
      <c r="B48" s="144" t="s">
        <v>60</v>
      </c>
      <c r="C48" s="144" t="s">
        <v>66</v>
      </c>
      <c r="D48" s="144" t="s">
        <v>66</v>
      </c>
      <c r="E48" s="145" t="s">
        <v>23</v>
      </c>
      <c r="F48" s="21">
        <f>F49+F67+F108+F90</f>
        <v>34876.399999999994</v>
      </c>
      <c r="G48" s="21">
        <f>G49+G67+G108+G90</f>
        <v>29085.199999999997</v>
      </c>
      <c r="H48" s="21">
        <f>H49+H67+H108+H90</f>
        <v>29095.899999999998</v>
      </c>
    </row>
    <row r="49" spans="1:8" ht="47.25">
      <c r="A49" s="144" t="s">
        <v>19</v>
      </c>
      <c r="B49" s="144" t="s">
        <v>60</v>
      </c>
      <c r="C49" s="141">
        <v>2200000000</v>
      </c>
      <c r="D49" s="144"/>
      <c r="E49" s="145" t="s">
        <v>302</v>
      </c>
      <c r="F49" s="21">
        <f>F50</f>
        <v>883.6</v>
      </c>
      <c r="G49" s="21">
        <f>G50</f>
        <v>764.6</v>
      </c>
      <c r="H49" s="21">
        <f>H50</f>
        <v>764.6</v>
      </c>
    </row>
    <row r="50" spans="1:8" ht="47.25">
      <c r="A50" s="144" t="s">
        <v>19</v>
      </c>
      <c r="B50" s="144" t="s">
        <v>60</v>
      </c>
      <c r="C50" s="144">
        <v>2240000000</v>
      </c>
      <c r="D50" s="144"/>
      <c r="E50" s="145" t="s">
        <v>132</v>
      </c>
      <c r="F50" s="21">
        <f>F51+F60</f>
        <v>883.6</v>
      </c>
      <c r="G50" s="21">
        <f>G51+G60</f>
        <v>764.6</v>
      </c>
      <c r="H50" s="21">
        <f>H51+H60</f>
        <v>764.6</v>
      </c>
    </row>
    <row r="51" spans="1:8" ht="31.5">
      <c r="A51" s="144" t="s">
        <v>19</v>
      </c>
      <c r="B51" s="144" t="s">
        <v>60</v>
      </c>
      <c r="C51" s="144">
        <v>2240200000</v>
      </c>
      <c r="D51" s="144"/>
      <c r="E51" s="145" t="s">
        <v>144</v>
      </c>
      <c r="F51" s="21">
        <f>F52+F57</f>
        <v>168.1</v>
      </c>
      <c r="G51" s="21">
        <f>G52+G57</f>
        <v>168.1</v>
      </c>
      <c r="H51" s="21">
        <f>H52+H57</f>
        <v>168.1</v>
      </c>
    </row>
    <row r="52" spans="1:8" ht="31.5">
      <c r="A52" s="144" t="s">
        <v>19</v>
      </c>
      <c r="B52" s="144" t="s">
        <v>60</v>
      </c>
      <c r="C52" s="144">
        <v>2240220340</v>
      </c>
      <c r="D52" s="144"/>
      <c r="E52" s="145" t="s">
        <v>149</v>
      </c>
      <c r="F52" s="21">
        <f>F53+F55</f>
        <v>161.5</v>
      </c>
      <c r="G52" s="21">
        <f>G53+G55</f>
        <v>161.5</v>
      </c>
      <c r="H52" s="21">
        <f>H53+H55</f>
        <v>161.5</v>
      </c>
    </row>
    <row r="53" spans="1:8" ht="31.5">
      <c r="A53" s="144" t="s">
        <v>19</v>
      </c>
      <c r="B53" s="144" t="s">
        <v>60</v>
      </c>
      <c r="C53" s="144">
        <v>2240220340</v>
      </c>
      <c r="D53" s="141" t="s">
        <v>69</v>
      </c>
      <c r="E53" s="145" t="s">
        <v>95</v>
      </c>
      <c r="F53" s="21">
        <f>F54</f>
        <v>103</v>
      </c>
      <c r="G53" s="21">
        <f>G54</f>
        <v>103</v>
      </c>
      <c r="H53" s="21">
        <f>H54</f>
        <v>103</v>
      </c>
    </row>
    <row r="54" spans="1:8" ht="31.5">
      <c r="A54" s="144" t="s">
        <v>19</v>
      </c>
      <c r="B54" s="144" t="s">
        <v>60</v>
      </c>
      <c r="C54" s="144">
        <v>2240220340</v>
      </c>
      <c r="D54" s="144">
        <v>240</v>
      </c>
      <c r="E54" s="145" t="s">
        <v>220</v>
      </c>
      <c r="F54" s="21">
        <v>103</v>
      </c>
      <c r="G54" s="21">
        <v>103</v>
      </c>
      <c r="H54" s="21">
        <v>103</v>
      </c>
    </row>
    <row r="55" spans="1:8">
      <c r="A55" s="144" t="s">
        <v>19</v>
      </c>
      <c r="B55" s="144" t="s">
        <v>60</v>
      </c>
      <c r="C55" s="144">
        <v>2240220340</v>
      </c>
      <c r="D55" s="141" t="s">
        <v>73</v>
      </c>
      <c r="E55" s="145" t="s">
        <v>74</v>
      </c>
      <c r="F55" s="21">
        <f>F56</f>
        <v>58.5</v>
      </c>
      <c r="G55" s="21">
        <f>G56</f>
        <v>58.5</v>
      </c>
      <c r="H55" s="21">
        <f>H56</f>
        <v>58.5</v>
      </c>
    </row>
    <row r="56" spans="1:8">
      <c r="A56" s="144" t="s">
        <v>19</v>
      </c>
      <c r="B56" s="144" t="s">
        <v>60</v>
      </c>
      <c r="C56" s="144">
        <v>2240220340</v>
      </c>
      <c r="D56" s="144">
        <v>350</v>
      </c>
      <c r="E56" s="47" t="s">
        <v>150</v>
      </c>
      <c r="F56" s="21">
        <v>58.5</v>
      </c>
      <c r="G56" s="21">
        <v>58.5</v>
      </c>
      <c r="H56" s="21">
        <v>58.5</v>
      </c>
    </row>
    <row r="57" spans="1:8" ht="31.5">
      <c r="A57" s="144" t="s">
        <v>19</v>
      </c>
      <c r="B57" s="144" t="s">
        <v>60</v>
      </c>
      <c r="C57" s="144">
        <v>2240220360</v>
      </c>
      <c r="D57" s="144"/>
      <c r="E57" s="47" t="s">
        <v>224</v>
      </c>
      <c r="F57" s="21">
        <f t="shared" ref="F57:H58" si="8">F58</f>
        <v>6.6</v>
      </c>
      <c r="G57" s="21">
        <f t="shared" si="8"/>
        <v>6.6</v>
      </c>
      <c r="H57" s="21">
        <f t="shared" si="8"/>
        <v>6.6</v>
      </c>
    </row>
    <row r="58" spans="1:8">
      <c r="A58" s="144" t="s">
        <v>19</v>
      </c>
      <c r="B58" s="144" t="s">
        <v>60</v>
      </c>
      <c r="C58" s="144">
        <v>2240220360</v>
      </c>
      <c r="D58" s="141" t="s">
        <v>73</v>
      </c>
      <c r="E58" s="145" t="s">
        <v>74</v>
      </c>
      <c r="F58" s="21">
        <f t="shared" si="8"/>
        <v>6.6</v>
      </c>
      <c r="G58" s="21">
        <f t="shared" si="8"/>
        <v>6.6</v>
      </c>
      <c r="H58" s="21">
        <f t="shared" si="8"/>
        <v>6.6</v>
      </c>
    </row>
    <row r="59" spans="1:8">
      <c r="A59" s="144" t="s">
        <v>19</v>
      </c>
      <c r="B59" s="144" t="s">
        <v>60</v>
      </c>
      <c r="C59" s="144">
        <v>2240220360</v>
      </c>
      <c r="D59" s="144">
        <v>350</v>
      </c>
      <c r="E59" s="47" t="s">
        <v>150</v>
      </c>
      <c r="F59" s="21">
        <v>6.6</v>
      </c>
      <c r="G59" s="21">
        <v>6.6</v>
      </c>
      <c r="H59" s="21">
        <v>6.6</v>
      </c>
    </row>
    <row r="60" spans="1:8" ht="31.5">
      <c r="A60" s="144" t="s">
        <v>19</v>
      </c>
      <c r="B60" s="144" t="s">
        <v>60</v>
      </c>
      <c r="C60" s="144">
        <v>2240500000</v>
      </c>
      <c r="D60" s="144"/>
      <c r="E60" s="145" t="s">
        <v>133</v>
      </c>
      <c r="F60" s="21">
        <f>F61+F64</f>
        <v>715.5</v>
      </c>
      <c r="G60" s="21">
        <f>G61+G64</f>
        <v>596.5</v>
      </c>
      <c r="H60" s="21">
        <f>H61+H64</f>
        <v>596.5</v>
      </c>
    </row>
    <row r="61" spans="1:8" ht="31.5">
      <c r="A61" s="144" t="s">
        <v>19</v>
      </c>
      <c r="B61" s="144" t="s">
        <v>60</v>
      </c>
      <c r="C61" s="144">
        <v>2240520410</v>
      </c>
      <c r="D61" s="144"/>
      <c r="E61" s="145" t="s">
        <v>202</v>
      </c>
      <c r="F61" s="21">
        <f t="shared" ref="F61:H62" si="9">F62</f>
        <v>151.1</v>
      </c>
      <c r="G61" s="21">
        <f t="shared" si="9"/>
        <v>151.1</v>
      </c>
      <c r="H61" s="21">
        <f t="shared" si="9"/>
        <v>151.1</v>
      </c>
    </row>
    <row r="62" spans="1:8">
      <c r="A62" s="144" t="s">
        <v>19</v>
      </c>
      <c r="B62" s="144" t="s">
        <v>60</v>
      </c>
      <c r="C62" s="144">
        <v>2240520410</v>
      </c>
      <c r="D62" s="144" t="s">
        <v>70</v>
      </c>
      <c r="E62" s="145" t="s">
        <v>71</v>
      </c>
      <c r="F62" s="21">
        <f t="shared" si="9"/>
        <v>151.1</v>
      </c>
      <c r="G62" s="21">
        <f t="shared" si="9"/>
        <v>151.1</v>
      </c>
      <c r="H62" s="21">
        <f t="shared" si="9"/>
        <v>151.1</v>
      </c>
    </row>
    <row r="63" spans="1:8">
      <c r="A63" s="144" t="s">
        <v>19</v>
      </c>
      <c r="B63" s="144" t="s">
        <v>60</v>
      </c>
      <c r="C63" s="144">
        <v>2240520410</v>
      </c>
      <c r="D63" s="144">
        <v>850</v>
      </c>
      <c r="E63" s="145" t="s">
        <v>100</v>
      </c>
      <c r="F63" s="21">
        <v>151.1</v>
      </c>
      <c r="G63" s="21">
        <v>151.1</v>
      </c>
      <c r="H63" s="21">
        <v>151.1</v>
      </c>
    </row>
    <row r="64" spans="1:8" ht="31.5">
      <c r="A64" s="144" t="s">
        <v>19</v>
      </c>
      <c r="B64" s="144" t="s">
        <v>60</v>
      </c>
      <c r="C64" s="144">
        <v>2240520460</v>
      </c>
      <c r="D64" s="144"/>
      <c r="E64" s="145" t="s">
        <v>216</v>
      </c>
      <c r="F64" s="21">
        <f t="shared" ref="F64:H65" si="10">F65</f>
        <v>564.4</v>
      </c>
      <c r="G64" s="21">
        <f t="shared" si="10"/>
        <v>445.4</v>
      </c>
      <c r="H64" s="21">
        <f t="shared" si="10"/>
        <v>445.4</v>
      </c>
    </row>
    <row r="65" spans="1:8" ht="31.5">
      <c r="A65" s="144" t="s">
        <v>19</v>
      </c>
      <c r="B65" s="144" t="s">
        <v>60</v>
      </c>
      <c r="C65" s="144">
        <v>2240520460</v>
      </c>
      <c r="D65" s="141" t="s">
        <v>69</v>
      </c>
      <c r="E65" s="145" t="s">
        <v>95</v>
      </c>
      <c r="F65" s="21">
        <f t="shared" si="10"/>
        <v>564.4</v>
      </c>
      <c r="G65" s="21">
        <f t="shared" si="10"/>
        <v>445.4</v>
      </c>
      <c r="H65" s="21">
        <f t="shared" si="10"/>
        <v>445.4</v>
      </c>
    </row>
    <row r="66" spans="1:8" ht="31.5">
      <c r="A66" s="144" t="s">
        <v>19</v>
      </c>
      <c r="B66" s="144" t="s">
        <v>60</v>
      </c>
      <c r="C66" s="144">
        <v>2240520460</v>
      </c>
      <c r="D66" s="144">
        <v>240</v>
      </c>
      <c r="E66" s="145" t="s">
        <v>220</v>
      </c>
      <c r="F66" s="21">
        <v>564.4</v>
      </c>
      <c r="G66" s="21">
        <v>445.4</v>
      </c>
      <c r="H66" s="21">
        <v>445.4</v>
      </c>
    </row>
    <row r="67" spans="1:8" ht="31.5">
      <c r="A67" s="144" t="s">
        <v>19</v>
      </c>
      <c r="B67" s="144" t="s">
        <v>60</v>
      </c>
      <c r="C67" s="141">
        <v>2500000000</v>
      </c>
      <c r="D67" s="144"/>
      <c r="E67" s="145" t="s">
        <v>303</v>
      </c>
      <c r="F67" s="21">
        <f>F68+F73</f>
        <v>2189</v>
      </c>
      <c r="G67" s="21">
        <f>G68+G73</f>
        <v>1523.6999999999998</v>
      </c>
      <c r="H67" s="21">
        <f>H68+H73</f>
        <v>1523.6999999999998</v>
      </c>
    </row>
    <row r="68" spans="1:8" ht="31.5">
      <c r="A68" s="144" t="s">
        <v>19</v>
      </c>
      <c r="B68" s="144" t="s">
        <v>60</v>
      </c>
      <c r="C68" s="144">
        <v>2510000000</v>
      </c>
      <c r="D68" s="144"/>
      <c r="E68" s="145" t="s">
        <v>152</v>
      </c>
      <c r="F68" s="21">
        <f>F69</f>
        <v>110.5</v>
      </c>
      <c r="G68" s="21">
        <f>G69</f>
        <v>110.5</v>
      </c>
      <c r="H68" s="21">
        <f>H69</f>
        <v>110.5</v>
      </c>
    </row>
    <row r="69" spans="1:8" ht="47.25">
      <c r="A69" s="144" t="s">
        <v>19</v>
      </c>
      <c r="B69" s="144" t="s">
        <v>60</v>
      </c>
      <c r="C69" s="144">
        <v>2510200000</v>
      </c>
      <c r="D69" s="144"/>
      <c r="E69" s="145" t="s">
        <v>174</v>
      </c>
      <c r="F69" s="21">
        <f>F70</f>
        <v>110.5</v>
      </c>
      <c r="G69" s="21">
        <f t="shared" ref="G69:H71" si="11">G70</f>
        <v>110.5</v>
      </c>
      <c r="H69" s="21">
        <f t="shared" si="11"/>
        <v>110.5</v>
      </c>
    </row>
    <row r="70" spans="1:8" ht="31.5">
      <c r="A70" s="144" t="s">
        <v>19</v>
      </c>
      <c r="B70" s="144" t="s">
        <v>60</v>
      </c>
      <c r="C70" s="144">
        <v>2510220170</v>
      </c>
      <c r="D70" s="144"/>
      <c r="E70" s="145" t="s">
        <v>175</v>
      </c>
      <c r="F70" s="21">
        <f>F71</f>
        <v>110.5</v>
      </c>
      <c r="G70" s="21">
        <f t="shared" si="11"/>
        <v>110.5</v>
      </c>
      <c r="H70" s="21">
        <f t="shared" si="11"/>
        <v>110.5</v>
      </c>
    </row>
    <row r="71" spans="1:8" ht="63">
      <c r="A71" s="144" t="s">
        <v>19</v>
      </c>
      <c r="B71" s="144" t="s">
        <v>60</v>
      </c>
      <c r="C71" s="144">
        <v>2510220170</v>
      </c>
      <c r="D71" s="144" t="s">
        <v>68</v>
      </c>
      <c r="E71" s="145" t="s">
        <v>1</v>
      </c>
      <c r="F71" s="21">
        <f>F72</f>
        <v>110.5</v>
      </c>
      <c r="G71" s="21">
        <f t="shared" si="11"/>
        <v>110.5</v>
      </c>
      <c r="H71" s="21">
        <f t="shared" si="11"/>
        <v>110.5</v>
      </c>
    </row>
    <row r="72" spans="1:8" ht="31.5">
      <c r="A72" s="144" t="s">
        <v>19</v>
      </c>
      <c r="B72" s="144" t="s">
        <v>60</v>
      </c>
      <c r="C72" s="144">
        <v>2510220170</v>
      </c>
      <c r="D72" s="144">
        <v>120</v>
      </c>
      <c r="E72" s="145" t="s">
        <v>221</v>
      </c>
      <c r="F72" s="21">
        <v>110.5</v>
      </c>
      <c r="G72" s="21">
        <v>110.5</v>
      </c>
      <c r="H72" s="21">
        <v>110.5</v>
      </c>
    </row>
    <row r="73" spans="1:8" ht="31.5">
      <c r="A73" s="144" t="s">
        <v>19</v>
      </c>
      <c r="B73" s="144" t="s">
        <v>60</v>
      </c>
      <c r="C73" s="141">
        <v>2520000000</v>
      </c>
      <c r="D73" s="144"/>
      <c r="E73" s="55" t="s">
        <v>231</v>
      </c>
      <c r="F73" s="21">
        <f>F78+F82+F86+F74</f>
        <v>2078.5</v>
      </c>
      <c r="G73" s="21">
        <f t="shared" ref="G73:H73" si="12">G78+G82+G86+G74</f>
        <v>1413.1999999999998</v>
      </c>
      <c r="H73" s="21">
        <f t="shared" si="12"/>
        <v>1413.1999999999998</v>
      </c>
    </row>
    <row r="74" spans="1:8" ht="78.75">
      <c r="A74" s="216" t="s">
        <v>19</v>
      </c>
      <c r="B74" s="216" t="s">
        <v>60</v>
      </c>
      <c r="C74" s="216">
        <v>2520100000</v>
      </c>
      <c r="D74" s="216"/>
      <c r="E74" s="55" t="s">
        <v>328</v>
      </c>
      <c r="F74" s="21">
        <f>F75</f>
        <v>665.3</v>
      </c>
      <c r="G74" s="21">
        <f t="shared" ref="G74:H76" si="13">G75</f>
        <v>0</v>
      </c>
      <c r="H74" s="21">
        <f t="shared" si="13"/>
        <v>0</v>
      </c>
    </row>
    <row r="75" spans="1:8" ht="31.5">
      <c r="A75" s="216" t="s">
        <v>19</v>
      </c>
      <c r="B75" s="216" t="s">
        <v>60</v>
      </c>
      <c r="C75" s="10" t="s">
        <v>329</v>
      </c>
      <c r="D75" s="216"/>
      <c r="E75" s="55" t="s">
        <v>330</v>
      </c>
      <c r="F75" s="21">
        <f>F76</f>
        <v>665.3</v>
      </c>
      <c r="G75" s="21">
        <f t="shared" si="13"/>
        <v>0</v>
      </c>
      <c r="H75" s="21">
        <f t="shared" si="13"/>
        <v>0</v>
      </c>
    </row>
    <row r="76" spans="1:8" ht="31.5">
      <c r="A76" s="216" t="s">
        <v>19</v>
      </c>
      <c r="B76" s="216" t="s">
        <v>60</v>
      </c>
      <c r="C76" s="10" t="s">
        <v>329</v>
      </c>
      <c r="D76" s="215" t="s">
        <v>69</v>
      </c>
      <c r="E76" s="217" t="s">
        <v>95</v>
      </c>
      <c r="F76" s="21">
        <f>F77</f>
        <v>665.3</v>
      </c>
      <c r="G76" s="21">
        <f t="shared" si="13"/>
        <v>0</v>
      </c>
      <c r="H76" s="21">
        <f t="shared" si="13"/>
        <v>0</v>
      </c>
    </row>
    <row r="77" spans="1:8" ht="31.5">
      <c r="A77" s="216" t="s">
        <v>19</v>
      </c>
      <c r="B77" s="216" t="s">
        <v>60</v>
      </c>
      <c r="C77" s="10" t="s">
        <v>329</v>
      </c>
      <c r="D77" s="216">
        <v>240</v>
      </c>
      <c r="E77" s="217" t="s">
        <v>220</v>
      </c>
      <c r="F77" s="21">
        <v>665.3</v>
      </c>
      <c r="G77" s="21">
        <v>0</v>
      </c>
      <c r="H77" s="21">
        <v>0</v>
      </c>
    </row>
    <row r="78" spans="1:8" ht="31.5">
      <c r="A78" s="216" t="s">
        <v>19</v>
      </c>
      <c r="B78" s="144" t="s">
        <v>60</v>
      </c>
      <c r="C78" s="141">
        <v>2520400000</v>
      </c>
      <c r="D78" s="144"/>
      <c r="E78" s="55" t="s">
        <v>316</v>
      </c>
      <c r="F78" s="21">
        <f>F79</f>
        <v>77.5</v>
      </c>
      <c r="G78" s="21">
        <f t="shared" ref="G78:H80" si="14">G79</f>
        <v>77.5</v>
      </c>
      <c r="H78" s="21">
        <f t="shared" si="14"/>
        <v>77.5</v>
      </c>
    </row>
    <row r="79" spans="1:8">
      <c r="A79" s="144" t="s">
        <v>19</v>
      </c>
      <c r="B79" s="144" t="s">
        <v>60</v>
      </c>
      <c r="C79" s="141">
        <v>2520420300</v>
      </c>
      <c r="D79" s="144"/>
      <c r="E79" s="55" t="s">
        <v>317</v>
      </c>
      <c r="F79" s="21">
        <f>F80</f>
        <v>77.5</v>
      </c>
      <c r="G79" s="21">
        <f t="shared" si="14"/>
        <v>77.5</v>
      </c>
      <c r="H79" s="21">
        <f t="shared" si="14"/>
        <v>77.5</v>
      </c>
    </row>
    <row r="80" spans="1:8" ht="31.5">
      <c r="A80" s="144" t="s">
        <v>19</v>
      </c>
      <c r="B80" s="144" t="s">
        <v>60</v>
      </c>
      <c r="C80" s="141">
        <v>2520420300</v>
      </c>
      <c r="D80" s="141" t="s">
        <v>69</v>
      </c>
      <c r="E80" s="145" t="s">
        <v>95</v>
      </c>
      <c r="F80" s="21">
        <f>F81</f>
        <v>77.5</v>
      </c>
      <c r="G80" s="21">
        <f t="shared" si="14"/>
        <v>77.5</v>
      </c>
      <c r="H80" s="21">
        <f t="shared" si="14"/>
        <v>77.5</v>
      </c>
    </row>
    <row r="81" spans="1:8" ht="31.5">
      <c r="A81" s="144" t="s">
        <v>19</v>
      </c>
      <c r="B81" s="144" t="s">
        <v>60</v>
      </c>
      <c r="C81" s="141">
        <v>2520420300</v>
      </c>
      <c r="D81" s="144">
        <v>240</v>
      </c>
      <c r="E81" s="145" t="s">
        <v>220</v>
      </c>
      <c r="F81" s="21">
        <v>77.5</v>
      </c>
      <c r="G81" s="21">
        <v>77.5</v>
      </c>
      <c r="H81" s="21">
        <v>77.5</v>
      </c>
    </row>
    <row r="82" spans="1:8" ht="31.5">
      <c r="A82" s="144" t="s">
        <v>19</v>
      </c>
      <c r="B82" s="144" t="s">
        <v>60</v>
      </c>
      <c r="C82" s="141">
        <v>2520500000</v>
      </c>
      <c r="D82" s="144"/>
      <c r="E82" s="145" t="s">
        <v>323</v>
      </c>
      <c r="F82" s="21">
        <f t="shared" ref="F82:H84" si="15">F83</f>
        <v>153.6</v>
      </c>
      <c r="G82" s="21">
        <f t="shared" si="15"/>
        <v>153.6</v>
      </c>
      <c r="H82" s="21">
        <f t="shared" si="15"/>
        <v>153.6</v>
      </c>
    </row>
    <row r="83" spans="1:8">
      <c r="A83" s="144" t="s">
        <v>19</v>
      </c>
      <c r="B83" s="144" t="s">
        <v>60</v>
      </c>
      <c r="C83" s="141">
        <v>2520520300</v>
      </c>
      <c r="D83" s="144"/>
      <c r="E83" s="145" t="s">
        <v>324</v>
      </c>
      <c r="F83" s="21">
        <f t="shared" si="15"/>
        <v>153.6</v>
      </c>
      <c r="G83" s="21">
        <f t="shared" si="15"/>
        <v>153.6</v>
      </c>
      <c r="H83" s="21">
        <f t="shared" si="15"/>
        <v>153.6</v>
      </c>
    </row>
    <row r="84" spans="1:8" ht="31.5">
      <c r="A84" s="144" t="s">
        <v>19</v>
      </c>
      <c r="B84" s="144" t="s">
        <v>60</v>
      </c>
      <c r="C84" s="141">
        <v>2520520300</v>
      </c>
      <c r="D84" s="141" t="s">
        <v>69</v>
      </c>
      <c r="E84" s="145" t="s">
        <v>95</v>
      </c>
      <c r="F84" s="21">
        <f t="shared" si="15"/>
        <v>153.6</v>
      </c>
      <c r="G84" s="21">
        <f t="shared" si="15"/>
        <v>153.6</v>
      </c>
      <c r="H84" s="21">
        <f t="shared" si="15"/>
        <v>153.6</v>
      </c>
    </row>
    <row r="85" spans="1:8" ht="31.5">
      <c r="A85" s="144" t="s">
        <v>19</v>
      </c>
      <c r="B85" s="144" t="s">
        <v>60</v>
      </c>
      <c r="C85" s="141">
        <v>2520520300</v>
      </c>
      <c r="D85" s="144">
        <v>240</v>
      </c>
      <c r="E85" s="145" t="s">
        <v>220</v>
      </c>
      <c r="F85" s="21">
        <v>153.6</v>
      </c>
      <c r="G85" s="21">
        <v>153.6</v>
      </c>
      <c r="H85" s="21">
        <v>153.6</v>
      </c>
    </row>
    <row r="86" spans="1:8" ht="31.5">
      <c r="A86" s="144" t="s">
        <v>19</v>
      </c>
      <c r="B86" s="144" t="s">
        <v>60</v>
      </c>
      <c r="C86" s="141">
        <v>2520600000</v>
      </c>
      <c r="D86" s="144"/>
      <c r="E86" s="145" t="s">
        <v>322</v>
      </c>
      <c r="F86" s="21">
        <f>F87</f>
        <v>1182.0999999999999</v>
      </c>
      <c r="G86" s="21">
        <f t="shared" ref="G86:H88" si="16">G87</f>
        <v>1182.0999999999999</v>
      </c>
      <c r="H86" s="21">
        <f t="shared" si="16"/>
        <v>1182.0999999999999</v>
      </c>
    </row>
    <row r="87" spans="1:8">
      <c r="A87" s="144" t="s">
        <v>19</v>
      </c>
      <c r="B87" s="144" t="s">
        <v>60</v>
      </c>
      <c r="C87" s="141">
        <v>2520620200</v>
      </c>
      <c r="D87" s="144"/>
      <c r="E87" s="145" t="s">
        <v>277</v>
      </c>
      <c r="F87" s="21">
        <f>F88</f>
        <v>1182.0999999999999</v>
      </c>
      <c r="G87" s="21">
        <f t="shared" si="16"/>
        <v>1182.0999999999999</v>
      </c>
      <c r="H87" s="21">
        <f t="shared" si="16"/>
        <v>1182.0999999999999</v>
      </c>
    </row>
    <row r="88" spans="1:8" ht="31.5">
      <c r="A88" s="144" t="s">
        <v>19</v>
      </c>
      <c r="B88" s="144" t="s">
        <v>60</v>
      </c>
      <c r="C88" s="141">
        <v>2520620200</v>
      </c>
      <c r="D88" s="141" t="s">
        <v>69</v>
      </c>
      <c r="E88" s="145" t="s">
        <v>95</v>
      </c>
      <c r="F88" s="21">
        <f>F89</f>
        <v>1182.0999999999999</v>
      </c>
      <c r="G88" s="21">
        <f t="shared" si="16"/>
        <v>1182.0999999999999</v>
      </c>
      <c r="H88" s="21">
        <f t="shared" si="16"/>
        <v>1182.0999999999999</v>
      </c>
    </row>
    <row r="89" spans="1:8" ht="31.5">
      <c r="A89" s="144" t="s">
        <v>19</v>
      </c>
      <c r="B89" s="144" t="s">
        <v>60</v>
      </c>
      <c r="C89" s="141">
        <v>2520620200</v>
      </c>
      <c r="D89" s="144">
        <v>240</v>
      </c>
      <c r="E89" s="145" t="s">
        <v>220</v>
      </c>
      <c r="F89" s="21">
        <v>1182.0999999999999</v>
      </c>
      <c r="G89" s="21">
        <v>1182.0999999999999</v>
      </c>
      <c r="H89" s="21">
        <v>1182.0999999999999</v>
      </c>
    </row>
    <row r="90" spans="1:8" ht="47.25">
      <c r="A90" s="144" t="s">
        <v>19</v>
      </c>
      <c r="B90" s="144" t="s">
        <v>60</v>
      </c>
      <c r="C90" s="141">
        <v>2600000000</v>
      </c>
      <c r="D90" s="141"/>
      <c r="E90" s="145" t="s">
        <v>307</v>
      </c>
      <c r="F90" s="21">
        <f>F103+F91</f>
        <v>3138</v>
      </c>
      <c r="G90" s="21">
        <f>G103+G91</f>
        <v>1147.1000000000001</v>
      </c>
      <c r="H90" s="21">
        <f>H103+H91</f>
        <v>1147.0999999999999</v>
      </c>
    </row>
    <row r="91" spans="1:8" ht="47.25">
      <c r="A91" s="144" t="s">
        <v>19</v>
      </c>
      <c r="B91" s="144" t="s">
        <v>60</v>
      </c>
      <c r="C91" s="141">
        <v>2620000000</v>
      </c>
      <c r="D91" s="144"/>
      <c r="E91" s="145" t="s">
        <v>203</v>
      </c>
      <c r="F91" s="21">
        <f>F92+F99</f>
        <v>3111.5</v>
      </c>
      <c r="G91" s="21">
        <f>G92+G99</f>
        <v>1120.6000000000001</v>
      </c>
      <c r="H91" s="21">
        <f>H92+H99</f>
        <v>1120.5999999999999</v>
      </c>
    </row>
    <row r="92" spans="1:8" ht="47.25">
      <c r="A92" s="144" t="s">
        <v>19</v>
      </c>
      <c r="B92" s="141" t="s">
        <v>60</v>
      </c>
      <c r="C92" s="144">
        <v>2620100000</v>
      </c>
      <c r="D92" s="144"/>
      <c r="E92" s="145" t="s">
        <v>204</v>
      </c>
      <c r="F92" s="21">
        <f>F93+F96</f>
        <v>2941.4</v>
      </c>
      <c r="G92" s="21">
        <f>G93+G96</f>
        <v>1120.6000000000001</v>
      </c>
      <c r="H92" s="21">
        <f>H93+H96</f>
        <v>936.6</v>
      </c>
    </row>
    <row r="93" spans="1:8" ht="47.25">
      <c r="A93" s="144" t="s">
        <v>19</v>
      </c>
      <c r="B93" s="144" t="s">
        <v>60</v>
      </c>
      <c r="C93" s="144">
        <v>2620120180</v>
      </c>
      <c r="D93" s="144"/>
      <c r="E93" s="145" t="s">
        <v>205</v>
      </c>
      <c r="F93" s="21">
        <f t="shared" ref="F93:H94" si="17">F94</f>
        <v>2018.3</v>
      </c>
      <c r="G93" s="21">
        <f t="shared" si="17"/>
        <v>960.2</v>
      </c>
      <c r="H93" s="21">
        <f t="shared" si="17"/>
        <v>0</v>
      </c>
    </row>
    <row r="94" spans="1:8" ht="31.5">
      <c r="A94" s="144" t="s">
        <v>19</v>
      </c>
      <c r="B94" s="141" t="s">
        <v>60</v>
      </c>
      <c r="C94" s="144">
        <v>2620120180</v>
      </c>
      <c r="D94" s="144" t="s">
        <v>69</v>
      </c>
      <c r="E94" s="145" t="s">
        <v>95</v>
      </c>
      <c r="F94" s="21">
        <f t="shared" si="17"/>
        <v>2018.3</v>
      </c>
      <c r="G94" s="21">
        <f t="shared" si="17"/>
        <v>960.2</v>
      </c>
      <c r="H94" s="21">
        <f t="shared" si="17"/>
        <v>0</v>
      </c>
    </row>
    <row r="95" spans="1:8" ht="31.5">
      <c r="A95" s="144" t="s">
        <v>19</v>
      </c>
      <c r="B95" s="141" t="s">
        <v>60</v>
      </c>
      <c r="C95" s="144">
        <v>2620120180</v>
      </c>
      <c r="D95" s="144">
        <v>240</v>
      </c>
      <c r="E95" s="145" t="s">
        <v>220</v>
      </c>
      <c r="F95" s="21">
        <v>2018.3</v>
      </c>
      <c r="G95" s="21">
        <v>960.2</v>
      </c>
      <c r="H95" s="21">
        <v>0</v>
      </c>
    </row>
    <row r="96" spans="1:8" ht="47.25">
      <c r="A96" s="144" t="s">
        <v>19</v>
      </c>
      <c r="B96" s="144" t="s">
        <v>60</v>
      </c>
      <c r="C96" s="144">
        <v>2620120520</v>
      </c>
      <c r="D96" s="144"/>
      <c r="E96" s="145" t="s">
        <v>210</v>
      </c>
      <c r="F96" s="21">
        <f t="shared" ref="F96:H97" si="18">F97</f>
        <v>923.1</v>
      </c>
      <c r="G96" s="21">
        <f t="shared" si="18"/>
        <v>160.4</v>
      </c>
      <c r="H96" s="21">
        <f t="shared" si="18"/>
        <v>936.6</v>
      </c>
    </row>
    <row r="97" spans="1:8" ht="31.5">
      <c r="A97" s="144" t="s">
        <v>19</v>
      </c>
      <c r="B97" s="141" t="s">
        <v>60</v>
      </c>
      <c r="C97" s="144">
        <v>2620120520</v>
      </c>
      <c r="D97" s="144" t="s">
        <v>69</v>
      </c>
      <c r="E97" s="145" t="s">
        <v>95</v>
      </c>
      <c r="F97" s="21">
        <f t="shared" si="18"/>
        <v>923.1</v>
      </c>
      <c r="G97" s="21">
        <f t="shared" si="18"/>
        <v>160.4</v>
      </c>
      <c r="H97" s="21">
        <f t="shared" si="18"/>
        <v>936.6</v>
      </c>
    </row>
    <row r="98" spans="1:8" ht="31.5">
      <c r="A98" s="144" t="s">
        <v>19</v>
      </c>
      <c r="B98" s="141" t="s">
        <v>60</v>
      </c>
      <c r="C98" s="144">
        <v>2620120520</v>
      </c>
      <c r="D98" s="144">
        <v>240</v>
      </c>
      <c r="E98" s="145" t="s">
        <v>220</v>
      </c>
      <c r="F98" s="21">
        <v>923.1</v>
      </c>
      <c r="G98" s="21">
        <v>160.4</v>
      </c>
      <c r="H98" s="21">
        <v>936.6</v>
      </c>
    </row>
    <row r="99" spans="1:8" ht="47.25">
      <c r="A99" s="144" t="s">
        <v>19</v>
      </c>
      <c r="B99" s="144" t="s">
        <v>60</v>
      </c>
      <c r="C99" s="144">
        <v>2620200000</v>
      </c>
      <c r="D99" s="144"/>
      <c r="E99" s="145" t="s">
        <v>206</v>
      </c>
      <c r="F99" s="21">
        <f t="shared" ref="F99:H101" si="19">F100</f>
        <v>170.1</v>
      </c>
      <c r="G99" s="21">
        <f t="shared" si="19"/>
        <v>0</v>
      </c>
      <c r="H99" s="21">
        <f t="shared" si="19"/>
        <v>184</v>
      </c>
    </row>
    <row r="100" spans="1:8" ht="31.5">
      <c r="A100" s="144" t="s">
        <v>19</v>
      </c>
      <c r="B100" s="141" t="s">
        <v>60</v>
      </c>
      <c r="C100" s="144">
        <v>2620220530</v>
      </c>
      <c r="D100" s="144"/>
      <c r="E100" s="145" t="s">
        <v>207</v>
      </c>
      <c r="F100" s="21">
        <f t="shared" si="19"/>
        <v>170.1</v>
      </c>
      <c r="G100" s="21">
        <f t="shared" si="19"/>
        <v>0</v>
      </c>
      <c r="H100" s="21">
        <f t="shared" si="19"/>
        <v>184</v>
      </c>
    </row>
    <row r="101" spans="1:8" ht="31.5">
      <c r="A101" s="144" t="s">
        <v>19</v>
      </c>
      <c r="B101" s="141" t="s">
        <v>60</v>
      </c>
      <c r="C101" s="144">
        <v>2620220530</v>
      </c>
      <c r="D101" s="144" t="s">
        <v>69</v>
      </c>
      <c r="E101" s="145" t="s">
        <v>95</v>
      </c>
      <c r="F101" s="21">
        <f t="shared" si="19"/>
        <v>170.1</v>
      </c>
      <c r="G101" s="21">
        <f t="shared" si="19"/>
        <v>0</v>
      </c>
      <c r="H101" s="21">
        <f t="shared" si="19"/>
        <v>184</v>
      </c>
    </row>
    <row r="102" spans="1:8" ht="31.5">
      <c r="A102" s="144" t="s">
        <v>19</v>
      </c>
      <c r="B102" s="144" t="s">
        <v>60</v>
      </c>
      <c r="C102" s="144">
        <v>2620220530</v>
      </c>
      <c r="D102" s="144">
        <v>240</v>
      </c>
      <c r="E102" s="145" t="s">
        <v>220</v>
      </c>
      <c r="F102" s="21">
        <v>170.1</v>
      </c>
      <c r="G102" s="21">
        <v>0</v>
      </c>
      <c r="H102" s="21">
        <v>184</v>
      </c>
    </row>
    <row r="103" spans="1:8" ht="47.25">
      <c r="A103" s="144" t="s">
        <v>19</v>
      </c>
      <c r="B103" s="144" t="s">
        <v>60</v>
      </c>
      <c r="C103" s="141">
        <v>2630000000</v>
      </c>
      <c r="D103" s="1"/>
      <c r="E103" s="47" t="s">
        <v>197</v>
      </c>
      <c r="F103" s="21">
        <f>F104</f>
        <v>26.5</v>
      </c>
      <c r="G103" s="21">
        <f>G104</f>
        <v>26.5</v>
      </c>
      <c r="H103" s="21">
        <f>H104</f>
        <v>26.5</v>
      </c>
    </row>
    <row r="104" spans="1:8" ht="31.5">
      <c r="A104" s="144" t="s">
        <v>19</v>
      </c>
      <c r="B104" s="144" t="s">
        <v>60</v>
      </c>
      <c r="C104" s="144">
        <v>2630200000</v>
      </c>
      <c r="D104" s="1"/>
      <c r="E104" s="47" t="s">
        <v>200</v>
      </c>
      <c r="F104" s="21">
        <f>F105</f>
        <v>26.5</v>
      </c>
      <c r="G104" s="21">
        <f t="shared" ref="G104:H106" si="20">G105</f>
        <v>26.5</v>
      </c>
      <c r="H104" s="21">
        <f t="shared" si="20"/>
        <v>26.5</v>
      </c>
    </row>
    <row r="105" spans="1:8">
      <c r="A105" s="144" t="s">
        <v>19</v>
      </c>
      <c r="B105" s="144" t="s">
        <v>60</v>
      </c>
      <c r="C105" s="144">
        <v>2630220250</v>
      </c>
      <c r="D105" s="1"/>
      <c r="E105" s="47" t="s">
        <v>198</v>
      </c>
      <c r="F105" s="21">
        <f>F106</f>
        <v>26.5</v>
      </c>
      <c r="G105" s="21">
        <f t="shared" si="20"/>
        <v>26.5</v>
      </c>
      <c r="H105" s="21">
        <f t="shared" si="20"/>
        <v>26.5</v>
      </c>
    </row>
    <row r="106" spans="1:8" ht="31.5">
      <c r="A106" s="144" t="s">
        <v>19</v>
      </c>
      <c r="B106" s="144" t="s">
        <v>60</v>
      </c>
      <c r="C106" s="144">
        <v>2630220250</v>
      </c>
      <c r="D106" s="141" t="s">
        <v>69</v>
      </c>
      <c r="E106" s="145" t="s">
        <v>95</v>
      </c>
      <c r="F106" s="21">
        <f>F107</f>
        <v>26.5</v>
      </c>
      <c r="G106" s="21">
        <f t="shared" si="20"/>
        <v>26.5</v>
      </c>
      <c r="H106" s="21">
        <f t="shared" si="20"/>
        <v>26.5</v>
      </c>
    </row>
    <row r="107" spans="1:8" ht="31.5">
      <c r="A107" s="144" t="s">
        <v>19</v>
      </c>
      <c r="B107" s="144" t="s">
        <v>60</v>
      </c>
      <c r="C107" s="144">
        <v>2630220250</v>
      </c>
      <c r="D107" s="144">
        <v>240</v>
      </c>
      <c r="E107" s="145" t="s">
        <v>220</v>
      </c>
      <c r="F107" s="21">
        <v>26.5</v>
      </c>
      <c r="G107" s="21">
        <v>26.5</v>
      </c>
      <c r="H107" s="21">
        <v>26.5</v>
      </c>
    </row>
    <row r="108" spans="1:8">
      <c r="A108" s="144" t="s">
        <v>19</v>
      </c>
      <c r="B108" s="144" t="s">
        <v>60</v>
      </c>
      <c r="C108" s="144">
        <v>9900000000</v>
      </c>
      <c r="D108" s="144"/>
      <c r="E108" s="145" t="s">
        <v>105</v>
      </c>
      <c r="F108" s="21">
        <f>F109</f>
        <v>28665.8</v>
      </c>
      <c r="G108" s="21">
        <f>G109</f>
        <v>25649.8</v>
      </c>
      <c r="H108" s="21">
        <f>H109</f>
        <v>25660.5</v>
      </c>
    </row>
    <row r="109" spans="1:8" ht="31.5">
      <c r="A109" s="144" t="s">
        <v>19</v>
      </c>
      <c r="B109" s="144" t="s">
        <v>60</v>
      </c>
      <c r="C109" s="144">
        <v>9990000000</v>
      </c>
      <c r="D109" s="144"/>
      <c r="E109" s="145" t="s">
        <v>146</v>
      </c>
      <c r="F109" s="21">
        <f>F110+F114</f>
        <v>28665.8</v>
      </c>
      <c r="G109" s="21">
        <f>G110+G114</f>
        <v>25649.8</v>
      </c>
      <c r="H109" s="21">
        <f>H110+H114</f>
        <v>25660.5</v>
      </c>
    </row>
    <row r="110" spans="1:8" ht="31.5">
      <c r="A110" s="144" t="s">
        <v>19</v>
      </c>
      <c r="B110" s="144" t="s">
        <v>60</v>
      </c>
      <c r="C110" s="144">
        <v>9990200000</v>
      </c>
      <c r="D110" s="24"/>
      <c r="E110" s="145" t="s">
        <v>117</v>
      </c>
      <c r="F110" s="21">
        <f t="shared" ref="F110:H112" si="21">F111</f>
        <v>290</v>
      </c>
      <c r="G110" s="21">
        <f t="shared" si="21"/>
        <v>292.3</v>
      </c>
      <c r="H110" s="21">
        <f t="shared" si="21"/>
        <v>294.60000000000002</v>
      </c>
    </row>
    <row r="111" spans="1:8" ht="78.75">
      <c r="A111" s="144" t="s">
        <v>19</v>
      </c>
      <c r="B111" s="144" t="s">
        <v>60</v>
      </c>
      <c r="C111" s="144">
        <v>9990210540</v>
      </c>
      <c r="D111" s="144"/>
      <c r="E111" s="309" t="s">
        <v>153</v>
      </c>
      <c r="F111" s="21">
        <f t="shared" si="21"/>
        <v>290</v>
      </c>
      <c r="G111" s="21">
        <f t="shared" si="21"/>
        <v>292.3</v>
      </c>
      <c r="H111" s="21">
        <f t="shared" si="21"/>
        <v>294.60000000000002</v>
      </c>
    </row>
    <row r="112" spans="1:8" ht="63">
      <c r="A112" s="144" t="s">
        <v>19</v>
      </c>
      <c r="B112" s="144" t="s">
        <v>60</v>
      </c>
      <c r="C112" s="144">
        <v>9990210540</v>
      </c>
      <c r="D112" s="144" t="s">
        <v>68</v>
      </c>
      <c r="E112" s="145" t="s">
        <v>1</v>
      </c>
      <c r="F112" s="21">
        <f t="shared" si="21"/>
        <v>290</v>
      </c>
      <c r="G112" s="21">
        <f t="shared" si="21"/>
        <v>292.3</v>
      </c>
      <c r="H112" s="21">
        <f t="shared" si="21"/>
        <v>294.60000000000002</v>
      </c>
    </row>
    <row r="113" spans="1:8" ht="31.5">
      <c r="A113" s="144" t="s">
        <v>19</v>
      </c>
      <c r="B113" s="144" t="s">
        <v>60</v>
      </c>
      <c r="C113" s="144">
        <v>9990210540</v>
      </c>
      <c r="D113" s="144">
        <v>120</v>
      </c>
      <c r="E113" s="145" t="s">
        <v>221</v>
      </c>
      <c r="F113" s="21">
        <v>290</v>
      </c>
      <c r="G113" s="21">
        <v>292.3</v>
      </c>
      <c r="H113" s="21">
        <v>294.60000000000002</v>
      </c>
    </row>
    <row r="114" spans="1:8" ht="31.5">
      <c r="A114" s="144" t="s">
        <v>19</v>
      </c>
      <c r="B114" s="144" t="s">
        <v>60</v>
      </c>
      <c r="C114" s="144">
        <v>9990300000</v>
      </c>
      <c r="D114" s="144"/>
      <c r="E114" s="145" t="s">
        <v>158</v>
      </c>
      <c r="F114" s="21">
        <f>F115+F117+F119</f>
        <v>28375.8</v>
      </c>
      <c r="G114" s="21">
        <f>G115+G117+G119</f>
        <v>25357.5</v>
      </c>
      <c r="H114" s="21">
        <f>H115+H117+H119</f>
        <v>25365.9</v>
      </c>
    </row>
    <row r="115" spans="1:8" ht="63">
      <c r="A115" s="144" t="s">
        <v>19</v>
      </c>
      <c r="B115" s="144" t="s">
        <v>60</v>
      </c>
      <c r="C115" s="144">
        <v>9990300000</v>
      </c>
      <c r="D115" s="144" t="s">
        <v>68</v>
      </c>
      <c r="E115" s="145" t="s">
        <v>1</v>
      </c>
      <c r="F115" s="21">
        <f>F116</f>
        <v>21065.4</v>
      </c>
      <c r="G115" s="21">
        <f>G116</f>
        <v>21273</v>
      </c>
      <c r="H115" s="21">
        <f>H116</f>
        <v>21281.4</v>
      </c>
    </row>
    <row r="116" spans="1:8">
      <c r="A116" s="144" t="s">
        <v>19</v>
      </c>
      <c r="B116" s="144" t="s">
        <v>60</v>
      </c>
      <c r="C116" s="144">
        <v>9990300000</v>
      </c>
      <c r="D116" s="144">
        <v>110</v>
      </c>
      <c r="E116" s="47" t="s">
        <v>159</v>
      </c>
      <c r="F116" s="21">
        <v>21065.4</v>
      </c>
      <c r="G116" s="21">
        <v>21273</v>
      </c>
      <c r="H116" s="21">
        <v>21281.4</v>
      </c>
    </row>
    <row r="117" spans="1:8" ht="31.5">
      <c r="A117" s="144" t="s">
        <v>19</v>
      </c>
      <c r="B117" s="144" t="s">
        <v>60</v>
      </c>
      <c r="C117" s="144">
        <v>9990300000</v>
      </c>
      <c r="D117" s="144" t="s">
        <v>69</v>
      </c>
      <c r="E117" s="145" t="s">
        <v>95</v>
      </c>
      <c r="F117" s="21">
        <f>F118</f>
        <v>7282.8</v>
      </c>
      <c r="G117" s="21">
        <f>G118</f>
        <v>4056.9</v>
      </c>
      <c r="H117" s="21">
        <f>H118</f>
        <v>4056.9</v>
      </c>
    </row>
    <row r="118" spans="1:8" ht="31.5">
      <c r="A118" s="144" t="s">
        <v>19</v>
      </c>
      <c r="B118" s="144" t="s">
        <v>60</v>
      </c>
      <c r="C118" s="144">
        <v>9990300000</v>
      </c>
      <c r="D118" s="144">
        <v>240</v>
      </c>
      <c r="E118" s="145" t="s">
        <v>220</v>
      </c>
      <c r="F118" s="21">
        <v>7282.8</v>
      </c>
      <c r="G118" s="21">
        <v>4056.9</v>
      </c>
      <c r="H118" s="21">
        <v>4056.9</v>
      </c>
    </row>
    <row r="119" spans="1:8">
      <c r="A119" s="144" t="s">
        <v>19</v>
      </c>
      <c r="B119" s="144" t="s">
        <v>60</v>
      </c>
      <c r="C119" s="144">
        <v>9990300000</v>
      </c>
      <c r="D119" s="144" t="s">
        <v>70</v>
      </c>
      <c r="E119" s="145" t="s">
        <v>71</v>
      </c>
      <c r="F119" s="21">
        <f>F120</f>
        <v>27.6</v>
      </c>
      <c r="G119" s="21">
        <f>G120</f>
        <v>27.6</v>
      </c>
      <c r="H119" s="21">
        <f>H120</f>
        <v>27.6</v>
      </c>
    </row>
    <row r="120" spans="1:8">
      <c r="A120" s="144" t="s">
        <v>19</v>
      </c>
      <c r="B120" s="144" t="s">
        <v>60</v>
      </c>
      <c r="C120" s="144">
        <v>9990300000</v>
      </c>
      <c r="D120" s="144">
        <v>850</v>
      </c>
      <c r="E120" s="145" t="s">
        <v>100</v>
      </c>
      <c r="F120" s="21">
        <v>27.6</v>
      </c>
      <c r="G120" s="21">
        <v>27.6</v>
      </c>
      <c r="H120" s="21">
        <v>27.6</v>
      </c>
    </row>
    <row r="121" spans="1:8" ht="31.5">
      <c r="A121" s="144" t="s">
        <v>19</v>
      </c>
      <c r="B121" s="144" t="s">
        <v>55</v>
      </c>
      <c r="C121" s="144" t="s">
        <v>66</v>
      </c>
      <c r="D121" s="144" t="s">
        <v>66</v>
      </c>
      <c r="E121" s="42" t="s">
        <v>24</v>
      </c>
      <c r="F121" s="21">
        <f>F122+F129</f>
        <v>12606.999999999998</v>
      </c>
      <c r="G121" s="21">
        <f>G122+G129</f>
        <v>12592.4</v>
      </c>
      <c r="H121" s="21">
        <f>H122+H129</f>
        <v>12596</v>
      </c>
    </row>
    <row r="122" spans="1:8">
      <c r="A122" s="144" t="s">
        <v>19</v>
      </c>
      <c r="B122" s="144" t="s">
        <v>75</v>
      </c>
      <c r="C122" s="144" t="s">
        <v>66</v>
      </c>
      <c r="D122" s="144" t="s">
        <v>66</v>
      </c>
      <c r="E122" s="145" t="s">
        <v>76</v>
      </c>
      <c r="F122" s="21">
        <f t="shared" ref="F122:F127" si="22">F123</f>
        <v>1514.4</v>
      </c>
      <c r="G122" s="21">
        <f t="shared" ref="G122:H126" si="23">G123</f>
        <v>1514.4</v>
      </c>
      <c r="H122" s="21">
        <f t="shared" si="23"/>
        <v>1514.4</v>
      </c>
    </row>
    <row r="123" spans="1:8">
      <c r="A123" s="144" t="s">
        <v>19</v>
      </c>
      <c r="B123" s="144" t="s">
        <v>75</v>
      </c>
      <c r="C123" s="144">
        <v>9900000000</v>
      </c>
      <c r="D123" s="144"/>
      <c r="E123" s="145" t="s">
        <v>105</v>
      </c>
      <c r="F123" s="21">
        <f t="shared" si="22"/>
        <v>1514.4</v>
      </c>
      <c r="G123" s="21">
        <f t="shared" si="23"/>
        <v>1514.4</v>
      </c>
      <c r="H123" s="21">
        <f t="shared" si="23"/>
        <v>1514.4</v>
      </c>
    </row>
    <row r="124" spans="1:8" ht="31.5">
      <c r="A124" s="144" t="s">
        <v>19</v>
      </c>
      <c r="B124" s="144" t="s">
        <v>75</v>
      </c>
      <c r="C124" s="144">
        <v>9990000000</v>
      </c>
      <c r="D124" s="144"/>
      <c r="E124" s="145" t="s">
        <v>146</v>
      </c>
      <c r="F124" s="21">
        <f t="shared" si="22"/>
        <v>1514.4</v>
      </c>
      <c r="G124" s="21">
        <f t="shared" si="23"/>
        <v>1514.4</v>
      </c>
      <c r="H124" s="21">
        <f t="shared" si="23"/>
        <v>1514.4</v>
      </c>
    </row>
    <row r="125" spans="1:8" ht="31.5">
      <c r="A125" s="144" t="s">
        <v>19</v>
      </c>
      <c r="B125" s="144" t="s">
        <v>75</v>
      </c>
      <c r="C125" s="144">
        <v>9990200000</v>
      </c>
      <c r="D125" s="24"/>
      <c r="E125" s="145" t="s">
        <v>117</v>
      </c>
      <c r="F125" s="21">
        <f t="shared" si="22"/>
        <v>1514.4</v>
      </c>
      <c r="G125" s="21">
        <f t="shared" si="23"/>
        <v>1514.4</v>
      </c>
      <c r="H125" s="21">
        <f t="shared" si="23"/>
        <v>1514.4</v>
      </c>
    </row>
    <row r="126" spans="1:8" ht="31.5">
      <c r="A126" s="144" t="s">
        <v>19</v>
      </c>
      <c r="B126" s="144" t="s">
        <v>75</v>
      </c>
      <c r="C126" s="144">
        <v>9990259302</v>
      </c>
      <c r="D126" s="144"/>
      <c r="E126" s="145" t="s">
        <v>160</v>
      </c>
      <c r="F126" s="21">
        <f t="shared" si="22"/>
        <v>1514.4</v>
      </c>
      <c r="G126" s="21">
        <f t="shared" si="23"/>
        <v>1514.4</v>
      </c>
      <c r="H126" s="21">
        <f t="shared" si="23"/>
        <v>1514.4</v>
      </c>
    </row>
    <row r="127" spans="1:8" ht="63">
      <c r="A127" s="144" t="s">
        <v>19</v>
      </c>
      <c r="B127" s="144" t="s">
        <v>75</v>
      </c>
      <c r="C127" s="144">
        <v>9990259302</v>
      </c>
      <c r="D127" s="144" t="s">
        <v>68</v>
      </c>
      <c r="E127" s="145" t="s">
        <v>1</v>
      </c>
      <c r="F127" s="21">
        <f t="shared" si="22"/>
        <v>1514.4</v>
      </c>
      <c r="G127" s="21">
        <f>G128</f>
        <v>1514.4</v>
      </c>
      <c r="H127" s="21">
        <f>H128</f>
        <v>1514.4</v>
      </c>
    </row>
    <row r="128" spans="1:8" ht="31.5">
      <c r="A128" s="144" t="s">
        <v>19</v>
      </c>
      <c r="B128" s="144" t="s">
        <v>75</v>
      </c>
      <c r="C128" s="144">
        <v>9990259302</v>
      </c>
      <c r="D128" s="144">
        <v>120</v>
      </c>
      <c r="E128" s="145" t="s">
        <v>221</v>
      </c>
      <c r="F128" s="21">
        <v>1514.4</v>
      </c>
      <c r="G128" s="21">
        <v>1514.4</v>
      </c>
      <c r="H128" s="21">
        <v>1514.4</v>
      </c>
    </row>
    <row r="129" spans="1:8" ht="31.5">
      <c r="A129" s="144" t="s">
        <v>19</v>
      </c>
      <c r="B129" s="22" t="s">
        <v>274</v>
      </c>
      <c r="C129" s="144"/>
      <c r="D129" s="144"/>
      <c r="E129" s="147" t="s">
        <v>275</v>
      </c>
      <c r="F129" s="21">
        <f t="shared" ref="F129:H134" si="24">F130</f>
        <v>11092.599999999999</v>
      </c>
      <c r="G129" s="21">
        <f t="shared" si="24"/>
        <v>11078</v>
      </c>
      <c r="H129" s="21">
        <f t="shared" si="24"/>
        <v>11081.6</v>
      </c>
    </row>
    <row r="130" spans="1:8" ht="31.5">
      <c r="A130" s="144" t="s">
        <v>19</v>
      </c>
      <c r="B130" s="22" t="s">
        <v>274</v>
      </c>
      <c r="C130" s="141">
        <v>2500000000</v>
      </c>
      <c r="D130" s="144"/>
      <c r="E130" s="145" t="s">
        <v>303</v>
      </c>
      <c r="F130" s="21">
        <f>F131+F144</f>
        <v>11092.599999999999</v>
      </c>
      <c r="G130" s="21">
        <f>G131+G144</f>
        <v>11078</v>
      </c>
      <c r="H130" s="21">
        <f>H131+H144</f>
        <v>11081.6</v>
      </c>
    </row>
    <row r="131" spans="1:8" ht="31.5">
      <c r="A131" s="144" t="s">
        <v>19</v>
      </c>
      <c r="B131" s="22" t="s">
        <v>274</v>
      </c>
      <c r="C131" s="144">
        <v>2510000000</v>
      </c>
      <c r="D131" s="144"/>
      <c r="E131" s="145" t="s">
        <v>152</v>
      </c>
      <c r="F131" s="21">
        <f>F132+F136+F140</f>
        <v>10875.199999999999</v>
      </c>
      <c r="G131" s="21">
        <f t="shared" ref="G131:H131" si="25">G132+G136+G140</f>
        <v>10860.6</v>
      </c>
      <c r="H131" s="21">
        <f t="shared" si="25"/>
        <v>10864.2</v>
      </c>
    </row>
    <row r="132" spans="1:8" ht="63">
      <c r="A132" s="144" t="s">
        <v>19</v>
      </c>
      <c r="B132" s="22" t="s">
        <v>274</v>
      </c>
      <c r="C132" s="144">
        <v>2510100000</v>
      </c>
      <c r="D132" s="144"/>
      <c r="E132" s="145" t="s">
        <v>176</v>
      </c>
      <c r="F132" s="21">
        <f t="shared" ref="F132:H132" si="26">F133</f>
        <v>10724.3</v>
      </c>
      <c r="G132" s="21">
        <f t="shared" si="26"/>
        <v>10810.6</v>
      </c>
      <c r="H132" s="21">
        <f t="shared" si="26"/>
        <v>10814.2</v>
      </c>
    </row>
    <row r="133" spans="1:8" ht="31.5">
      <c r="A133" s="144" t="s">
        <v>19</v>
      </c>
      <c r="B133" s="22" t="s">
        <v>274</v>
      </c>
      <c r="C133" s="144">
        <v>2510120010</v>
      </c>
      <c r="D133" s="144"/>
      <c r="E133" s="145" t="s">
        <v>123</v>
      </c>
      <c r="F133" s="21">
        <f t="shared" si="24"/>
        <v>10724.3</v>
      </c>
      <c r="G133" s="21">
        <f t="shared" si="24"/>
        <v>10810.6</v>
      </c>
      <c r="H133" s="21">
        <f t="shared" si="24"/>
        <v>10814.2</v>
      </c>
    </row>
    <row r="134" spans="1:8" ht="31.5">
      <c r="A134" s="144" t="s">
        <v>19</v>
      </c>
      <c r="B134" s="22" t="s">
        <v>274</v>
      </c>
      <c r="C134" s="144">
        <v>2510120010</v>
      </c>
      <c r="D134" s="144">
        <v>600</v>
      </c>
      <c r="E134" s="145" t="s">
        <v>83</v>
      </c>
      <c r="F134" s="21">
        <f t="shared" si="24"/>
        <v>10724.3</v>
      </c>
      <c r="G134" s="21">
        <f t="shared" si="24"/>
        <v>10810.6</v>
      </c>
      <c r="H134" s="21">
        <f t="shared" si="24"/>
        <v>10814.2</v>
      </c>
    </row>
    <row r="135" spans="1:8">
      <c r="A135" s="144" t="s">
        <v>19</v>
      </c>
      <c r="B135" s="22" t="s">
        <v>274</v>
      </c>
      <c r="C135" s="144">
        <v>2510120010</v>
      </c>
      <c r="D135" s="144">
        <v>610</v>
      </c>
      <c r="E135" s="145" t="s">
        <v>104</v>
      </c>
      <c r="F135" s="21">
        <v>10724.3</v>
      </c>
      <c r="G135" s="21">
        <v>10810.6</v>
      </c>
      <c r="H135" s="21">
        <v>10814.2</v>
      </c>
    </row>
    <row r="136" spans="1:8" ht="31.5">
      <c r="A136" s="144" t="s">
        <v>19</v>
      </c>
      <c r="B136" s="22" t="s">
        <v>274</v>
      </c>
      <c r="C136" s="144">
        <v>2510400000</v>
      </c>
      <c r="D136" s="144"/>
      <c r="E136" s="145" t="s">
        <v>348</v>
      </c>
      <c r="F136" s="21">
        <f>F137</f>
        <v>50</v>
      </c>
      <c r="G136" s="21">
        <f t="shared" ref="G136:H138" si="27">G137</f>
        <v>50</v>
      </c>
      <c r="H136" s="21">
        <f t="shared" si="27"/>
        <v>50</v>
      </c>
    </row>
    <row r="137" spans="1:8">
      <c r="A137" s="144" t="s">
        <v>19</v>
      </c>
      <c r="B137" s="22" t="s">
        <v>274</v>
      </c>
      <c r="C137" s="144">
        <v>2510420300</v>
      </c>
      <c r="D137" s="144"/>
      <c r="E137" s="145" t="s">
        <v>349</v>
      </c>
      <c r="F137" s="21">
        <f>F138</f>
        <v>50</v>
      </c>
      <c r="G137" s="21">
        <f t="shared" si="27"/>
        <v>50</v>
      </c>
      <c r="H137" s="21">
        <f t="shared" si="27"/>
        <v>50</v>
      </c>
    </row>
    <row r="138" spans="1:8" ht="31.5">
      <c r="A138" s="144" t="s">
        <v>19</v>
      </c>
      <c r="B138" s="22" t="s">
        <v>274</v>
      </c>
      <c r="C138" s="144">
        <v>2510420300</v>
      </c>
      <c r="D138" s="141" t="s">
        <v>69</v>
      </c>
      <c r="E138" s="145" t="s">
        <v>95</v>
      </c>
      <c r="F138" s="21">
        <f>F139</f>
        <v>50</v>
      </c>
      <c r="G138" s="21">
        <f t="shared" si="27"/>
        <v>50</v>
      </c>
      <c r="H138" s="21">
        <f t="shared" si="27"/>
        <v>50</v>
      </c>
    </row>
    <row r="139" spans="1:8" ht="31.5">
      <c r="A139" s="144" t="s">
        <v>19</v>
      </c>
      <c r="B139" s="22" t="s">
        <v>274</v>
      </c>
      <c r="C139" s="144">
        <v>2510420300</v>
      </c>
      <c r="D139" s="144">
        <v>240</v>
      </c>
      <c r="E139" s="145" t="s">
        <v>220</v>
      </c>
      <c r="F139" s="21">
        <v>50</v>
      </c>
      <c r="G139" s="21">
        <v>50</v>
      </c>
      <c r="H139" s="21">
        <v>50</v>
      </c>
    </row>
    <row r="140" spans="1:8" ht="63">
      <c r="A140" s="216" t="s">
        <v>19</v>
      </c>
      <c r="B140" s="22" t="s">
        <v>274</v>
      </c>
      <c r="C140" s="216">
        <v>2510500000</v>
      </c>
      <c r="D140" s="216"/>
      <c r="E140" s="217" t="s">
        <v>450</v>
      </c>
      <c r="F140" s="21">
        <f>F141</f>
        <v>100.9</v>
      </c>
      <c r="G140" s="21">
        <f t="shared" ref="G140:H142" si="28">G141</f>
        <v>0</v>
      </c>
      <c r="H140" s="21">
        <f t="shared" si="28"/>
        <v>0</v>
      </c>
    </row>
    <row r="141" spans="1:8" ht="31.5">
      <c r="A141" s="223" t="s">
        <v>19</v>
      </c>
      <c r="B141" s="22" t="s">
        <v>274</v>
      </c>
      <c r="C141" s="216">
        <v>2510520030</v>
      </c>
      <c r="D141" s="216"/>
      <c r="E141" s="217" t="s">
        <v>346</v>
      </c>
      <c r="F141" s="21">
        <f>F142</f>
        <v>100.9</v>
      </c>
      <c r="G141" s="21">
        <f t="shared" si="28"/>
        <v>0</v>
      </c>
      <c r="H141" s="21">
        <f t="shared" si="28"/>
        <v>0</v>
      </c>
    </row>
    <row r="142" spans="1:8" ht="31.5">
      <c r="A142" s="223" t="s">
        <v>19</v>
      </c>
      <c r="B142" s="22" t="s">
        <v>274</v>
      </c>
      <c r="C142" s="223">
        <v>2510520030</v>
      </c>
      <c r="D142" s="216">
        <v>600</v>
      </c>
      <c r="E142" s="217" t="s">
        <v>83</v>
      </c>
      <c r="F142" s="21">
        <f>F143</f>
        <v>100.9</v>
      </c>
      <c r="G142" s="21">
        <f t="shared" si="28"/>
        <v>0</v>
      </c>
      <c r="H142" s="21">
        <f t="shared" si="28"/>
        <v>0</v>
      </c>
    </row>
    <row r="143" spans="1:8">
      <c r="A143" s="223" t="s">
        <v>19</v>
      </c>
      <c r="B143" s="22" t="s">
        <v>274</v>
      </c>
      <c r="C143" s="223">
        <v>2510520030</v>
      </c>
      <c r="D143" s="216">
        <v>610</v>
      </c>
      <c r="E143" s="217" t="s">
        <v>104</v>
      </c>
      <c r="F143" s="21">
        <v>100.9</v>
      </c>
      <c r="G143" s="21">
        <v>0</v>
      </c>
      <c r="H143" s="21">
        <v>0</v>
      </c>
    </row>
    <row r="144" spans="1:8" ht="31.5">
      <c r="A144" s="144" t="s">
        <v>19</v>
      </c>
      <c r="B144" s="22" t="s">
        <v>274</v>
      </c>
      <c r="C144" s="141">
        <v>2520000000</v>
      </c>
      <c r="D144" s="144"/>
      <c r="E144" s="55" t="s">
        <v>231</v>
      </c>
      <c r="F144" s="21">
        <f>F145</f>
        <v>217.4</v>
      </c>
      <c r="G144" s="21">
        <f t="shared" ref="G144:H144" si="29">G145</f>
        <v>217.4</v>
      </c>
      <c r="H144" s="21">
        <f t="shared" si="29"/>
        <v>217.4</v>
      </c>
    </row>
    <row r="145" spans="1:8" ht="31.5">
      <c r="A145" s="144" t="s">
        <v>19</v>
      </c>
      <c r="B145" s="22" t="s">
        <v>274</v>
      </c>
      <c r="C145" s="141">
        <v>2520500000</v>
      </c>
      <c r="D145" s="144"/>
      <c r="E145" s="145" t="s">
        <v>323</v>
      </c>
      <c r="F145" s="21">
        <f>F146</f>
        <v>217.4</v>
      </c>
      <c r="G145" s="21">
        <f t="shared" ref="G145:H147" si="30">G146</f>
        <v>217.4</v>
      </c>
      <c r="H145" s="21">
        <f t="shared" si="30"/>
        <v>217.4</v>
      </c>
    </row>
    <row r="146" spans="1:8">
      <c r="A146" s="144" t="s">
        <v>19</v>
      </c>
      <c r="B146" s="22" t="s">
        <v>274</v>
      </c>
      <c r="C146" s="141">
        <v>2520520300</v>
      </c>
      <c r="D146" s="144"/>
      <c r="E146" s="145" t="s">
        <v>324</v>
      </c>
      <c r="F146" s="21">
        <f>F147</f>
        <v>217.4</v>
      </c>
      <c r="G146" s="21">
        <f t="shared" si="30"/>
        <v>217.4</v>
      </c>
      <c r="H146" s="21">
        <f t="shared" si="30"/>
        <v>217.4</v>
      </c>
    </row>
    <row r="147" spans="1:8" ht="31.5">
      <c r="A147" s="144" t="s">
        <v>19</v>
      </c>
      <c r="B147" s="22" t="s">
        <v>274</v>
      </c>
      <c r="C147" s="141">
        <v>2520520300</v>
      </c>
      <c r="D147" s="144">
        <v>600</v>
      </c>
      <c r="E147" s="145" t="s">
        <v>83</v>
      </c>
      <c r="F147" s="21">
        <f>F148</f>
        <v>217.4</v>
      </c>
      <c r="G147" s="21">
        <f t="shared" si="30"/>
        <v>217.4</v>
      </c>
      <c r="H147" s="21">
        <f t="shared" si="30"/>
        <v>217.4</v>
      </c>
    </row>
    <row r="148" spans="1:8">
      <c r="A148" s="144" t="s">
        <v>19</v>
      </c>
      <c r="B148" s="22" t="s">
        <v>274</v>
      </c>
      <c r="C148" s="141">
        <v>2520520300</v>
      </c>
      <c r="D148" s="144">
        <v>610</v>
      </c>
      <c r="E148" s="145" t="s">
        <v>104</v>
      </c>
      <c r="F148" s="21">
        <v>217.4</v>
      </c>
      <c r="G148" s="21">
        <v>217.4</v>
      </c>
      <c r="H148" s="21">
        <v>217.4</v>
      </c>
    </row>
    <row r="149" spans="1:8">
      <c r="A149" s="144" t="s">
        <v>19</v>
      </c>
      <c r="B149" s="144" t="s">
        <v>56</v>
      </c>
      <c r="C149" s="144" t="s">
        <v>66</v>
      </c>
      <c r="D149" s="144" t="s">
        <v>66</v>
      </c>
      <c r="E149" s="42" t="s">
        <v>25</v>
      </c>
      <c r="F149" s="21">
        <f>F150+F204</f>
        <v>172632.1</v>
      </c>
      <c r="G149" s="21">
        <f>G150+G204</f>
        <v>135772.29999999999</v>
      </c>
      <c r="H149" s="21">
        <f>H150+H204</f>
        <v>118190</v>
      </c>
    </row>
    <row r="150" spans="1:8">
      <c r="A150" s="144" t="s">
        <v>19</v>
      </c>
      <c r="B150" s="144" t="s">
        <v>6</v>
      </c>
      <c r="C150" s="144" t="s">
        <v>66</v>
      </c>
      <c r="D150" s="144" t="s">
        <v>66</v>
      </c>
      <c r="E150" s="145" t="s">
        <v>89</v>
      </c>
      <c r="F150" s="21">
        <f>F151</f>
        <v>172599.1</v>
      </c>
      <c r="G150" s="21">
        <f t="shared" ref="G150:H150" si="31">G151</f>
        <v>135739.29999999999</v>
      </c>
      <c r="H150" s="21">
        <f t="shared" si="31"/>
        <v>118157</v>
      </c>
    </row>
    <row r="151" spans="1:8" ht="47.25">
      <c r="A151" s="144" t="s">
        <v>19</v>
      </c>
      <c r="B151" s="144" t="s">
        <v>6</v>
      </c>
      <c r="C151" s="141">
        <v>2400000000</v>
      </c>
      <c r="D151" s="144"/>
      <c r="E151" s="145" t="s">
        <v>305</v>
      </c>
      <c r="F151" s="21">
        <f>F152+F185</f>
        <v>172599.1</v>
      </c>
      <c r="G151" s="21">
        <f>G152+G185</f>
        <v>135739.29999999999</v>
      </c>
      <c r="H151" s="21">
        <f>H152+H185</f>
        <v>118157</v>
      </c>
    </row>
    <row r="152" spans="1:8">
      <c r="A152" s="144" t="s">
        <v>19</v>
      </c>
      <c r="B152" s="144" t="s">
        <v>6</v>
      </c>
      <c r="C152" s="141">
        <v>2410000000</v>
      </c>
      <c r="D152" s="144"/>
      <c r="E152" s="145" t="s">
        <v>124</v>
      </c>
      <c r="F152" s="21">
        <f>F153+F159+F172</f>
        <v>165609.9</v>
      </c>
      <c r="G152" s="21">
        <f>G153+G159+G172</f>
        <v>129918</v>
      </c>
      <c r="H152" s="21">
        <f>H153+H159+H172</f>
        <v>114619.2</v>
      </c>
    </row>
    <row r="153" spans="1:8">
      <c r="A153" s="144" t="s">
        <v>19</v>
      </c>
      <c r="B153" s="144" t="s">
        <v>6</v>
      </c>
      <c r="C153" s="141">
        <v>2410100000</v>
      </c>
      <c r="D153" s="24"/>
      <c r="E153" s="145" t="s">
        <v>177</v>
      </c>
      <c r="F153" s="21">
        <f>F154</f>
        <v>66505.7</v>
      </c>
      <c r="G153" s="21">
        <f t="shared" ref="G153:H153" si="32">G154</f>
        <v>57412.6</v>
      </c>
      <c r="H153" s="21">
        <f t="shared" si="32"/>
        <v>39699.299999999996</v>
      </c>
    </row>
    <row r="154" spans="1:8" ht="31.5">
      <c r="A154" s="144" t="s">
        <v>19</v>
      </c>
      <c r="B154" s="144" t="s">
        <v>6</v>
      </c>
      <c r="C154" s="226" t="s">
        <v>458</v>
      </c>
      <c r="D154" s="144"/>
      <c r="E154" s="188" t="s">
        <v>125</v>
      </c>
      <c r="F154" s="21">
        <f>F155+F157</f>
        <v>66505.7</v>
      </c>
      <c r="G154" s="21">
        <f t="shared" ref="G154:H154" si="33">G155+G157</f>
        <v>57412.6</v>
      </c>
      <c r="H154" s="21">
        <f t="shared" si="33"/>
        <v>39699.299999999996</v>
      </c>
    </row>
    <row r="155" spans="1:8" ht="31.5">
      <c r="A155" s="144" t="s">
        <v>19</v>
      </c>
      <c r="B155" s="144" t="s">
        <v>6</v>
      </c>
      <c r="C155" s="226" t="s">
        <v>458</v>
      </c>
      <c r="D155" s="141" t="s">
        <v>69</v>
      </c>
      <c r="E155" s="145" t="s">
        <v>95</v>
      </c>
      <c r="F155" s="21">
        <f>F156</f>
        <v>61561.5</v>
      </c>
      <c r="G155" s="21">
        <f t="shared" ref="G155:H155" si="34">G156</f>
        <v>52468.4</v>
      </c>
      <c r="H155" s="21">
        <f t="shared" si="34"/>
        <v>34755.1</v>
      </c>
    </row>
    <row r="156" spans="1:8" ht="31.5">
      <c r="A156" s="144" t="s">
        <v>19</v>
      </c>
      <c r="B156" s="144" t="s">
        <v>6</v>
      </c>
      <c r="C156" s="226" t="s">
        <v>458</v>
      </c>
      <c r="D156" s="144">
        <v>240</v>
      </c>
      <c r="E156" s="145" t="s">
        <v>220</v>
      </c>
      <c r="F156" s="21">
        <f>62960.1-1398.6</f>
        <v>61561.5</v>
      </c>
      <c r="G156" s="21">
        <v>52468.4</v>
      </c>
      <c r="H156" s="21">
        <v>34755.1</v>
      </c>
    </row>
    <row r="157" spans="1:8" ht="31.5">
      <c r="A157" s="226" t="s">
        <v>19</v>
      </c>
      <c r="B157" s="226" t="s">
        <v>6</v>
      </c>
      <c r="C157" s="226" t="s">
        <v>458</v>
      </c>
      <c r="D157" s="226">
        <v>600</v>
      </c>
      <c r="E157" s="227" t="s">
        <v>83</v>
      </c>
      <c r="F157" s="21">
        <f>F158</f>
        <v>4944.2</v>
      </c>
      <c r="G157" s="21">
        <f t="shared" ref="G157:H157" si="35">G158</f>
        <v>4944.2</v>
      </c>
      <c r="H157" s="21">
        <f t="shared" si="35"/>
        <v>4944.2</v>
      </c>
    </row>
    <row r="158" spans="1:8">
      <c r="A158" s="226" t="s">
        <v>19</v>
      </c>
      <c r="B158" s="226" t="s">
        <v>6</v>
      </c>
      <c r="C158" s="226" t="s">
        <v>458</v>
      </c>
      <c r="D158" s="226">
        <v>610</v>
      </c>
      <c r="E158" s="227" t="s">
        <v>104</v>
      </c>
      <c r="F158" s="21">
        <v>4944.2</v>
      </c>
      <c r="G158" s="21">
        <v>4944.2</v>
      </c>
      <c r="H158" s="21">
        <v>4944.2</v>
      </c>
    </row>
    <row r="159" spans="1:8" ht="47.25">
      <c r="A159" s="310" t="s">
        <v>19</v>
      </c>
      <c r="B159" s="310" t="s">
        <v>6</v>
      </c>
      <c r="C159" s="310">
        <v>2410200000</v>
      </c>
      <c r="D159" s="310"/>
      <c r="E159" s="312" t="s">
        <v>178</v>
      </c>
      <c r="F159" s="21">
        <f>F163+F169+F166+F160</f>
        <v>81162.900000000009</v>
      </c>
      <c r="G159" s="21">
        <f t="shared" ref="G159:H159" si="36">G163+G169+G166+G160</f>
        <v>59995.3</v>
      </c>
      <c r="H159" s="21">
        <f t="shared" si="36"/>
        <v>62395.199999999997</v>
      </c>
    </row>
    <row r="160" spans="1:8">
      <c r="A160" s="310" t="s">
        <v>19</v>
      </c>
      <c r="B160" s="310" t="s">
        <v>6</v>
      </c>
      <c r="C160" s="310" t="s">
        <v>459</v>
      </c>
      <c r="D160" s="310"/>
      <c r="E160" s="55" t="s">
        <v>228</v>
      </c>
      <c r="F160" s="21">
        <f>F161</f>
        <v>18324.7</v>
      </c>
      <c r="G160" s="21">
        <f t="shared" ref="G160:H161" si="37">G161</f>
        <v>0</v>
      </c>
      <c r="H160" s="21">
        <f t="shared" si="37"/>
        <v>0</v>
      </c>
    </row>
    <row r="161" spans="1:8" ht="31.5">
      <c r="A161" s="310" t="s">
        <v>19</v>
      </c>
      <c r="B161" s="310" t="s">
        <v>6</v>
      </c>
      <c r="C161" s="310" t="s">
        <v>459</v>
      </c>
      <c r="D161" s="310" t="s">
        <v>69</v>
      </c>
      <c r="E161" s="55" t="s">
        <v>95</v>
      </c>
      <c r="F161" s="21">
        <f>F162</f>
        <v>18324.7</v>
      </c>
      <c r="G161" s="21">
        <f t="shared" si="37"/>
        <v>0</v>
      </c>
      <c r="H161" s="21">
        <f t="shared" si="37"/>
        <v>0</v>
      </c>
    </row>
    <row r="162" spans="1:8" ht="31.5">
      <c r="A162" s="310" t="s">
        <v>19</v>
      </c>
      <c r="B162" s="310" t="s">
        <v>6</v>
      </c>
      <c r="C162" s="310" t="s">
        <v>459</v>
      </c>
      <c r="D162" s="310">
        <v>240</v>
      </c>
      <c r="E162" s="55" t="s">
        <v>220</v>
      </c>
      <c r="F162" s="21">
        <v>18324.7</v>
      </c>
      <c r="G162" s="21">
        <v>0</v>
      </c>
      <c r="H162" s="21">
        <v>0</v>
      </c>
    </row>
    <row r="163" spans="1:8" ht="31.5">
      <c r="A163" s="310" t="s">
        <v>19</v>
      </c>
      <c r="B163" s="310" t="s">
        <v>6</v>
      </c>
      <c r="C163" s="310" t="s">
        <v>446</v>
      </c>
      <c r="D163" s="310"/>
      <c r="E163" s="312" t="s">
        <v>236</v>
      </c>
      <c r="F163" s="21">
        <f t="shared" ref="F163:H164" si="38">F164</f>
        <v>51919.1</v>
      </c>
      <c r="G163" s="21">
        <f t="shared" si="38"/>
        <v>53995.8</v>
      </c>
      <c r="H163" s="21">
        <f t="shared" si="38"/>
        <v>56155.7</v>
      </c>
    </row>
    <row r="164" spans="1:8" ht="31.5">
      <c r="A164" s="310" t="s">
        <v>19</v>
      </c>
      <c r="B164" s="310" t="s">
        <v>6</v>
      </c>
      <c r="C164" s="310" t="s">
        <v>446</v>
      </c>
      <c r="D164" s="310" t="s">
        <v>69</v>
      </c>
      <c r="E164" s="312" t="s">
        <v>95</v>
      </c>
      <c r="F164" s="21">
        <f t="shared" si="38"/>
        <v>51919.1</v>
      </c>
      <c r="G164" s="21">
        <f t="shared" si="38"/>
        <v>53995.8</v>
      </c>
      <c r="H164" s="21">
        <f t="shared" si="38"/>
        <v>56155.7</v>
      </c>
    </row>
    <row r="165" spans="1:8" ht="31.5">
      <c r="A165" s="310" t="s">
        <v>19</v>
      </c>
      <c r="B165" s="310" t="s">
        <v>6</v>
      </c>
      <c r="C165" s="310" t="s">
        <v>446</v>
      </c>
      <c r="D165" s="310">
        <v>240</v>
      </c>
      <c r="E165" s="312" t="s">
        <v>220</v>
      </c>
      <c r="F165" s="21">
        <v>51919.1</v>
      </c>
      <c r="G165" s="21">
        <v>53995.8</v>
      </c>
      <c r="H165" s="21">
        <v>56155.7</v>
      </c>
    </row>
    <row r="166" spans="1:8" ht="31.5">
      <c r="A166" s="310" t="s">
        <v>19</v>
      </c>
      <c r="B166" s="310" t="s">
        <v>6</v>
      </c>
      <c r="C166" s="310" t="s">
        <v>742</v>
      </c>
      <c r="D166" s="310"/>
      <c r="E166" s="312" t="s">
        <v>743</v>
      </c>
      <c r="F166" s="21">
        <f t="shared" ref="F166:H167" si="39">F167</f>
        <v>5150.3</v>
      </c>
      <c r="G166" s="21">
        <f t="shared" si="39"/>
        <v>0</v>
      </c>
      <c r="H166" s="21">
        <f t="shared" si="39"/>
        <v>0</v>
      </c>
    </row>
    <row r="167" spans="1:8" ht="31.5">
      <c r="A167" s="310" t="s">
        <v>19</v>
      </c>
      <c r="B167" s="310" t="s">
        <v>6</v>
      </c>
      <c r="C167" s="310" t="s">
        <v>742</v>
      </c>
      <c r="D167" s="310" t="s">
        <v>69</v>
      </c>
      <c r="E167" s="312" t="s">
        <v>95</v>
      </c>
      <c r="F167" s="21">
        <f t="shared" si="39"/>
        <v>5150.3</v>
      </c>
      <c r="G167" s="21">
        <f t="shared" si="39"/>
        <v>0</v>
      </c>
      <c r="H167" s="21">
        <f t="shared" si="39"/>
        <v>0</v>
      </c>
    </row>
    <row r="168" spans="1:8" ht="31.5">
      <c r="A168" s="310" t="s">
        <v>19</v>
      </c>
      <c r="B168" s="310" t="s">
        <v>6</v>
      </c>
      <c r="C168" s="310" t="s">
        <v>742</v>
      </c>
      <c r="D168" s="310">
        <v>240</v>
      </c>
      <c r="E168" s="312" t="s">
        <v>220</v>
      </c>
      <c r="F168" s="21">
        <v>5150.3</v>
      </c>
      <c r="G168" s="21">
        <v>0</v>
      </c>
      <c r="H168" s="21">
        <v>0</v>
      </c>
    </row>
    <row r="169" spans="1:8" ht="31.5">
      <c r="A169" s="310" t="s">
        <v>19</v>
      </c>
      <c r="B169" s="310" t="s">
        <v>6</v>
      </c>
      <c r="C169" s="310" t="s">
        <v>447</v>
      </c>
      <c r="D169" s="310"/>
      <c r="E169" s="312" t="s">
        <v>247</v>
      </c>
      <c r="F169" s="21">
        <f t="shared" ref="F169:H170" si="40">F170</f>
        <v>5768.8</v>
      </c>
      <c r="G169" s="21">
        <f t="shared" si="40"/>
        <v>5999.5</v>
      </c>
      <c r="H169" s="21">
        <f t="shared" si="40"/>
        <v>6239.5</v>
      </c>
    </row>
    <row r="170" spans="1:8" ht="31.5">
      <c r="A170" s="144" t="s">
        <v>19</v>
      </c>
      <c r="B170" s="144" t="s">
        <v>6</v>
      </c>
      <c r="C170" s="204" t="s">
        <v>447</v>
      </c>
      <c r="D170" s="141" t="s">
        <v>69</v>
      </c>
      <c r="E170" s="145" t="s">
        <v>95</v>
      </c>
      <c r="F170" s="21">
        <f t="shared" si="40"/>
        <v>5768.8</v>
      </c>
      <c r="G170" s="21">
        <f t="shared" si="40"/>
        <v>5999.5</v>
      </c>
      <c r="H170" s="21">
        <f t="shared" si="40"/>
        <v>6239.5</v>
      </c>
    </row>
    <row r="171" spans="1:8" ht="31.5">
      <c r="A171" s="144" t="s">
        <v>19</v>
      </c>
      <c r="B171" s="144" t="s">
        <v>6</v>
      </c>
      <c r="C171" s="204" t="s">
        <v>447</v>
      </c>
      <c r="D171" s="144">
        <v>240</v>
      </c>
      <c r="E171" s="145" t="s">
        <v>220</v>
      </c>
      <c r="F171" s="21">
        <v>5768.8</v>
      </c>
      <c r="G171" s="21">
        <v>5999.5</v>
      </c>
      <c r="H171" s="21">
        <v>6239.5</v>
      </c>
    </row>
    <row r="172" spans="1:8" ht="47.25">
      <c r="A172" s="144" t="s">
        <v>19</v>
      </c>
      <c r="B172" s="144" t="s">
        <v>6</v>
      </c>
      <c r="C172" s="144">
        <v>2410300000</v>
      </c>
      <c r="D172" s="144"/>
      <c r="E172" s="145" t="s">
        <v>230</v>
      </c>
      <c r="F172" s="21">
        <f>F176+F182+F179+F173</f>
        <v>17941.299999999996</v>
      </c>
      <c r="G172" s="21">
        <f t="shared" ref="G172:H172" si="41">G176+G182+G179+G173</f>
        <v>12510.1</v>
      </c>
      <c r="H172" s="21">
        <f t="shared" si="41"/>
        <v>12524.7</v>
      </c>
    </row>
    <row r="173" spans="1:8">
      <c r="A173" s="310" t="s">
        <v>19</v>
      </c>
      <c r="B173" s="310" t="s">
        <v>6</v>
      </c>
      <c r="C173" s="310" t="s">
        <v>741</v>
      </c>
      <c r="D173" s="310"/>
      <c r="E173" s="55" t="s">
        <v>228</v>
      </c>
      <c r="F173" s="21">
        <f>F174</f>
        <v>182.1</v>
      </c>
      <c r="G173" s="21">
        <f t="shared" ref="G173:H174" si="42">G174</f>
        <v>467.1</v>
      </c>
      <c r="H173" s="21">
        <f t="shared" si="42"/>
        <v>0</v>
      </c>
    </row>
    <row r="174" spans="1:8" ht="31.5">
      <c r="A174" s="310" t="s">
        <v>19</v>
      </c>
      <c r="B174" s="310" t="s">
        <v>6</v>
      </c>
      <c r="C174" s="310" t="s">
        <v>741</v>
      </c>
      <c r="D174" s="310" t="s">
        <v>69</v>
      </c>
      <c r="E174" s="55" t="s">
        <v>95</v>
      </c>
      <c r="F174" s="21">
        <f>F175</f>
        <v>182.1</v>
      </c>
      <c r="G174" s="21">
        <f t="shared" si="42"/>
        <v>467.1</v>
      </c>
      <c r="H174" s="21">
        <f t="shared" si="42"/>
        <v>0</v>
      </c>
    </row>
    <row r="175" spans="1:8" ht="31.5">
      <c r="A175" s="310" t="s">
        <v>19</v>
      </c>
      <c r="B175" s="310" t="s">
        <v>6</v>
      </c>
      <c r="C175" s="310" t="s">
        <v>741</v>
      </c>
      <c r="D175" s="310">
        <v>240</v>
      </c>
      <c r="E175" s="55" t="s">
        <v>220</v>
      </c>
      <c r="F175" s="21">
        <v>182.1</v>
      </c>
      <c r="G175" s="21">
        <v>467.1</v>
      </c>
      <c r="H175" s="21">
        <v>0</v>
      </c>
    </row>
    <row r="176" spans="1:8" ht="47.25">
      <c r="A176" s="144" t="s">
        <v>19</v>
      </c>
      <c r="B176" s="144" t="s">
        <v>6</v>
      </c>
      <c r="C176" s="204" t="s">
        <v>448</v>
      </c>
      <c r="D176" s="144"/>
      <c r="E176" s="145" t="s">
        <v>237</v>
      </c>
      <c r="F176" s="21">
        <f t="shared" ref="F176:H177" si="43">F177</f>
        <v>10421.799999999999</v>
      </c>
      <c r="G176" s="21">
        <f t="shared" si="43"/>
        <v>10838.7</v>
      </c>
      <c r="H176" s="21">
        <f t="shared" si="43"/>
        <v>11272.2</v>
      </c>
    </row>
    <row r="177" spans="1:8" ht="31.5">
      <c r="A177" s="144" t="s">
        <v>19</v>
      </c>
      <c r="B177" s="144" t="s">
        <v>6</v>
      </c>
      <c r="C177" s="204" t="s">
        <v>448</v>
      </c>
      <c r="D177" s="141" t="s">
        <v>69</v>
      </c>
      <c r="E177" s="145" t="s">
        <v>95</v>
      </c>
      <c r="F177" s="21">
        <f t="shared" si="43"/>
        <v>10421.799999999999</v>
      </c>
      <c r="G177" s="21">
        <f t="shared" si="43"/>
        <v>10838.7</v>
      </c>
      <c r="H177" s="21">
        <f t="shared" si="43"/>
        <v>11272.2</v>
      </c>
    </row>
    <row r="178" spans="1:8" ht="31.5">
      <c r="A178" s="144" t="s">
        <v>19</v>
      </c>
      <c r="B178" s="144" t="s">
        <v>6</v>
      </c>
      <c r="C178" s="204" t="s">
        <v>448</v>
      </c>
      <c r="D178" s="144">
        <v>240</v>
      </c>
      <c r="E178" s="145" t="s">
        <v>220</v>
      </c>
      <c r="F178" s="21">
        <v>10421.799999999999</v>
      </c>
      <c r="G178" s="21">
        <v>10838.7</v>
      </c>
      <c r="H178" s="21">
        <v>11272.2</v>
      </c>
    </row>
    <row r="179" spans="1:8" ht="31.5">
      <c r="A179" s="310" t="s">
        <v>19</v>
      </c>
      <c r="B179" s="310" t="s">
        <v>6</v>
      </c>
      <c r="C179" s="311" t="s">
        <v>736</v>
      </c>
      <c r="D179" s="311"/>
      <c r="E179" s="312" t="s">
        <v>740</v>
      </c>
      <c r="F179" s="21">
        <f t="shared" ref="F179:H180" si="44">F180</f>
        <v>6179.4</v>
      </c>
      <c r="G179" s="21">
        <f t="shared" si="44"/>
        <v>0</v>
      </c>
      <c r="H179" s="21">
        <f t="shared" si="44"/>
        <v>0</v>
      </c>
    </row>
    <row r="180" spans="1:8" ht="31.5">
      <c r="A180" s="310" t="s">
        <v>19</v>
      </c>
      <c r="B180" s="310" t="s">
        <v>6</v>
      </c>
      <c r="C180" s="311" t="s">
        <v>736</v>
      </c>
      <c r="D180" s="310" t="s">
        <v>69</v>
      </c>
      <c r="E180" s="55" t="s">
        <v>95</v>
      </c>
      <c r="F180" s="21">
        <f t="shared" si="44"/>
        <v>6179.4</v>
      </c>
      <c r="G180" s="21">
        <f t="shared" si="44"/>
        <v>0</v>
      </c>
      <c r="H180" s="21">
        <f t="shared" si="44"/>
        <v>0</v>
      </c>
    </row>
    <row r="181" spans="1:8" ht="31.5">
      <c r="A181" s="310" t="s">
        <v>19</v>
      </c>
      <c r="B181" s="310" t="s">
        <v>6</v>
      </c>
      <c r="C181" s="311" t="s">
        <v>736</v>
      </c>
      <c r="D181" s="311">
        <v>240</v>
      </c>
      <c r="E181" s="55" t="s">
        <v>220</v>
      </c>
      <c r="F181" s="21">
        <v>6179.4</v>
      </c>
      <c r="G181" s="21">
        <v>0</v>
      </c>
      <c r="H181" s="21">
        <v>0</v>
      </c>
    </row>
    <row r="182" spans="1:8" ht="47.25">
      <c r="A182" s="144" t="s">
        <v>19</v>
      </c>
      <c r="B182" s="144" t="s">
        <v>6</v>
      </c>
      <c r="C182" s="204" t="s">
        <v>449</v>
      </c>
      <c r="D182" s="144"/>
      <c r="E182" s="145" t="s">
        <v>248</v>
      </c>
      <c r="F182" s="21">
        <f t="shared" ref="F182:H183" si="45">F183</f>
        <v>1158</v>
      </c>
      <c r="G182" s="21">
        <f t="shared" si="45"/>
        <v>1204.3</v>
      </c>
      <c r="H182" s="21">
        <f t="shared" si="45"/>
        <v>1252.5</v>
      </c>
    </row>
    <row r="183" spans="1:8" ht="31.5">
      <c r="A183" s="144" t="s">
        <v>19</v>
      </c>
      <c r="B183" s="144" t="s">
        <v>6</v>
      </c>
      <c r="C183" s="204" t="s">
        <v>449</v>
      </c>
      <c r="D183" s="141" t="s">
        <v>69</v>
      </c>
      <c r="E183" s="145" t="s">
        <v>95</v>
      </c>
      <c r="F183" s="21">
        <f t="shared" si="45"/>
        <v>1158</v>
      </c>
      <c r="G183" s="21">
        <f t="shared" si="45"/>
        <v>1204.3</v>
      </c>
      <c r="H183" s="21">
        <f t="shared" si="45"/>
        <v>1252.5</v>
      </c>
    </row>
    <row r="184" spans="1:8" ht="31.5">
      <c r="A184" s="144" t="s">
        <v>19</v>
      </c>
      <c r="B184" s="144" t="s">
        <v>6</v>
      </c>
      <c r="C184" s="204" t="s">
        <v>449</v>
      </c>
      <c r="D184" s="144">
        <v>240</v>
      </c>
      <c r="E184" s="145" t="s">
        <v>220</v>
      </c>
      <c r="F184" s="21">
        <v>1158</v>
      </c>
      <c r="G184" s="21">
        <v>1204.3</v>
      </c>
      <c r="H184" s="21">
        <v>1252.5</v>
      </c>
    </row>
    <row r="185" spans="1:8" ht="31.5">
      <c r="A185" s="144" t="s">
        <v>19</v>
      </c>
      <c r="B185" s="144" t="s">
        <v>6</v>
      </c>
      <c r="C185" s="141">
        <v>2420000000</v>
      </c>
      <c r="D185" s="144"/>
      <c r="E185" s="145" t="s">
        <v>126</v>
      </c>
      <c r="F185" s="21">
        <f>F186+F194+F190</f>
        <v>6989.1999999999989</v>
      </c>
      <c r="G185" s="21">
        <f t="shared" ref="G185:H185" si="46">G186+G194+G190</f>
        <v>5821.3</v>
      </c>
      <c r="H185" s="21">
        <f t="shared" si="46"/>
        <v>3537.8</v>
      </c>
    </row>
    <row r="186" spans="1:8" ht="31.5">
      <c r="A186" s="144" t="s">
        <v>19</v>
      </c>
      <c r="B186" s="144" t="s">
        <v>6</v>
      </c>
      <c r="C186" s="141">
        <v>2420100000</v>
      </c>
      <c r="D186" s="144"/>
      <c r="E186" s="145" t="s">
        <v>179</v>
      </c>
      <c r="F186" s="21">
        <f>F187</f>
        <v>2384.4</v>
      </c>
      <c r="G186" s="21">
        <f t="shared" ref="G186:H186" si="47">G187</f>
        <v>2313.3000000000002</v>
      </c>
      <c r="H186" s="21">
        <f t="shared" si="47"/>
        <v>0</v>
      </c>
    </row>
    <row r="187" spans="1:8">
      <c r="A187" s="144" t="s">
        <v>19</v>
      </c>
      <c r="B187" s="144" t="s">
        <v>6</v>
      </c>
      <c r="C187" s="226" t="s">
        <v>460</v>
      </c>
      <c r="D187" s="144"/>
      <c r="E187" s="145" t="s">
        <v>127</v>
      </c>
      <c r="F187" s="21">
        <f t="shared" ref="F187:H188" si="48">F188</f>
        <v>2384.4</v>
      </c>
      <c r="G187" s="21">
        <f t="shared" si="48"/>
        <v>2313.3000000000002</v>
      </c>
      <c r="H187" s="21">
        <f t="shared" si="48"/>
        <v>0</v>
      </c>
    </row>
    <row r="188" spans="1:8" ht="31.5">
      <c r="A188" s="144" t="s">
        <v>19</v>
      </c>
      <c r="B188" s="144" t="s">
        <v>6</v>
      </c>
      <c r="C188" s="226" t="s">
        <v>460</v>
      </c>
      <c r="D188" s="141" t="s">
        <v>69</v>
      </c>
      <c r="E188" s="145" t="s">
        <v>95</v>
      </c>
      <c r="F188" s="21">
        <f t="shared" si="48"/>
        <v>2384.4</v>
      </c>
      <c r="G188" s="21">
        <f t="shared" si="48"/>
        <v>2313.3000000000002</v>
      </c>
      <c r="H188" s="21">
        <f t="shared" si="48"/>
        <v>0</v>
      </c>
    </row>
    <row r="189" spans="1:8" ht="31.5">
      <c r="A189" s="144" t="s">
        <v>19</v>
      </c>
      <c r="B189" s="144" t="s">
        <v>6</v>
      </c>
      <c r="C189" s="226" t="s">
        <v>460</v>
      </c>
      <c r="D189" s="144">
        <v>240</v>
      </c>
      <c r="E189" s="145" t="s">
        <v>220</v>
      </c>
      <c r="F189" s="21">
        <v>2384.4</v>
      </c>
      <c r="G189" s="21">
        <v>2313.3000000000002</v>
      </c>
      <c r="H189" s="21">
        <v>0</v>
      </c>
    </row>
    <row r="190" spans="1:8" ht="47.25">
      <c r="A190" s="311" t="s">
        <v>19</v>
      </c>
      <c r="B190" s="311" t="s">
        <v>6</v>
      </c>
      <c r="C190" s="310">
        <v>2420200000</v>
      </c>
      <c r="D190" s="311"/>
      <c r="E190" s="312" t="s">
        <v>746</v>
      </c>
      <c r="F190" s="21">
        <f>F191</f>
        <v>397.9</v>
      </c>
      <c r="G190" s="21">
        <f t="shared" ref="G190:H192" si="49">G191</f>
        <v>106.2</v>
      </c>
      <c r="H190" s="21">
        <f t="shared" si="49"/>
        <v>0</v>
      </c>
    </row>
    <row r="191" spans="1:8">
      <c r="A191" s="311" t="s">
        <v>19</v>
      </c>
      <c r="B191" s="311" t="s">
        <v>6</v>
      </c>
      <c r="C191" s="311" t="s">
        <v>747</v>
      </c>
      <c r="D191" s="311"/>
      <c r="E191" s="55" t="s">
        <v>228</v>
      </c>
      <c r="F191" s="21">
        <f>F192</f>
        <v>397.9</v>
      </c>
      <c r="G191" s="21">
        <f t="shared" si="49"/>
        <v>106.2</v>
      </c>
      <c r="H191" s="21">
        <f t="shared" si="49"/>
        <v>0</v>
      </c>
    </row>
    <row r="192" spans="1:8" ht="31.5">
      <c r="A192" s="311" t="s">
        <v>19</v>
      </c>
      <c r="B192" s="311" t="s">
        <v>6</v>
      </c>
      <c r="C192" s="311" t="s">
        <v>747</v>
      </c>
      <c r="D192" s="310" t="s">
        <v>69</v>
      </c>
      <c r="E192" s="312" t="s">
        <v>95</v>
      </c>
      <c r="F192" s="21">
        <f>F193</f>
        <v>397.9</v>
      </c>
      <c r="G192" s="21">
        <f t="shared" si="49"/>
        <v>106.2</v>
      </c>
      <c r="H192" s="21">
        <f t="shared" si="49"/>
        <v>0</v>
      </c>
    </row>
    <row r="193" spans="1:8" ht="31.5">
      <c r="A193" s="311" t="s">
        <v>19</v>
      </c>
      <c r="B193" s="311" t="s">
        <v>6</v>
      </c>
      <c r="C193" s="311" t="s">
        <v>747</v>
      </c>
      <c r="D193" s="311">
        <v>240</v>
      </c>
      <c r="E193" s="312" t="s">
        <v>220</v>
      </c>
      <c r="F193" s="21">
        <v>397.9</v>
      </c>
      <c r="G193" s="21">
        <v>106.2</v>
      </c>
      <c r="H193" s="21">
        <v>0</v>
      </c>
    </row>
    <row r="194" spans="1:8" ht="47.25">
      <c r="A194" s="144" t="s">
        <v>19</v>
      </c>
      <c r="B194" s="144" t="s">
        <v>6</v>
      </c>
      <c r="C194" s="200" t="s">
        <v>423</v>
      </c>
      <c r="D194" s="144"/>
      <c r="E194" s="205" t="s">
        <v>433</v>
      </c>
      <c r="F194" s="21">
        <f>F195+F201+F198</f>
        <v>4206.8999999999996</v>
      </c>
      <c r="G194" s="21">
        <f t="shared" ref="G194:H194" si="50">G195+G201+G198</f>
        <v>3401.7999999999997</v>
      </c>
      <c r="H194" s="21">
        <f t="shared" si="50"/>
        <v>3537.8</v>
      </c>
    </row>
    <row r="195" spans="1:8" ht="63">
      <c r="A195" s="144" t="s">
        <v>19</v>
      </c>
      <c r="B195" s="144" t="s">
        <v>6</v>
      </c>
      <c r="C195" s="200" t="s">
        <v>424</v>
      </c>
      <c r="D195" s="144"/>
      <c r="E195" s="312" t="s">
        <v>238</v>
      </c>
      <c r="F195" s="21">
        <f t="shared" ref="F195:H196" si="51">F196</f>
        <v>2943.8</v>
      </c>
      <c r="G195" s="21">
        <f t="shared" si="51"/>
        <v>3061.6</v>
      </c>
      <c r="H195" s="21">
        <f t="shared" si="51"/>
        <v>3184</v>
      </c>
    </row>
    <row r="196" spans="1:8" ht="31.5">
      <c r="A196" s="144" t="s">
        <v>19</v>
      </c>
      <c r="B196" s="144" t="s">
        <v>6</v>
      </c>
      <c r="C196" s="200" t="s">
        <v>424</v>
      </c>
      <c r="D196" s="141" t="s">
        <v>69</v>
      </c>
      <c r="E196" s="145" t="s">
        <v>95</v>
      </c>
      <c r="F196" s="21">
        <f t="shared" si="51"/>
        <v>2943.8</v>
      </c>
      <c r="G196" s="21">
        <f t="shared" si="51"/>
        <v>3061.6</v>
      </c>
      <c r="H196" s="21">
        <f t="shared" si="51"/>
        <v>3184</v>
      </c>
    </row>
    <row r="197" spans="1:8" ht="31.5">
      <c r="A197" s="144" t="s">
        <v>19</v>
      </c>
      <c r="B197" s="144" t="s">
        <v>6</v>
      </c>
      <c r="C197" s="226" t="s">
        <v>424</v>
      </c>
      <c r="D197" s="144">
        <v>240</v>
      </c>
      <c r="E197" s="145" t="s">
        <v>220</v>
      </c>
      <c r="F197" s="21">
        <v>2943.8</v>
      </c>
      <c r="G197" s="21">
        <v>3061.6</v>
      </c>
      <c r="H197" s="21">
        <v>3184</v>
      </c>
    </row>
    <row r="198" spans="1:8" ht="47.25">
      <c r="A198" s="144" t="s">
        <v>19</v>
      </c>
      <c r="B198" s="144" t="s">
        <v>6</v>
      </c>
      <c r="C198" s="230" t="s">
        <v>733</v>
      </c>
      <c r="D198" s="230"/>
      <c r="E198" s="55" t="s">
        <v>734</v>
      </c>
      <c r="F198" s="21">
        <f t="shared" ref="F198:H199" si="52">F199</f>
        <v>936</v>
      </c>
      <c r="G198" s="21">
        <f t="shared" si="52"/>
        <v>0</v>
      </c>
      <c r="H198" s="21">
        <f t="shared" si="52"/>
        <v>0</v>
      </c>
    </row>
    <row r="199" spans="1:8" ht="31.5">
      <c r="A199" s="144" t="s">
        <v>19</v>
      </c>
      <c r="B199" s="144" t="s">
        <v>6</v>
      </c>
      <c r="C199" s="230" t="s">
        <v>733</v>
      </c>
      <c r="D199" s="230" t="s">
        <v>69</v>
      </c>
      <c r="E199" s="232" t="s">
        <v>95</v>
      </c>
      <c r="F199" s="21">
        <f t="shared" si="52"/>
        <v>936</v>
      </c>
      <c r="G199" s="21">
        <f t="shared" si="52"/>
        <v>0</v>
      </c>
      <c r="H199" s="21">
        <f t="shared" si="52"/>
        <v>0</v>
      </c>
    </row>
    <row r="200" spans="1:8" ht="31.5">
      <c r="A200" s="144" t="s">
        <v>19</v>
      </c>
      <c r="B200" s="144" t="s">
        <v>6</v>
      </c>
      <c r="C200" s="230" t="s">
        <v>733</v>
      </c>
      <c r="D200" s="230">
        <v>240</v>
      </c>
      <c r="E200" s="232" t="s">
        <v>220</v>
      </c>
      <c r="F200" s="21">
        <v>936</v>
      </c>
      <c r="G200" s="21">
        <v>0</v>
      </c>
      <c r="H200" s="21">
        <v>0</v>
      </c>
    </row>
    <row r="201" spans="1:8" ht="63">
      <c r="A201" s="144" t="s">
        <v>19</v>
      </c>
      <c r="B201" s="144" t="s">
        <v>6</v>
      </c>
      <c r="C201" s="200" t="s">
        <v>425</v>
      </c>
      <c r="D201" s="144"/>
      <c r="E201" s="145" t="s">
        <v>229</v>
      </c>
      <c r="F201" s="21">
        <f t="shared" ref="F201:H202" si="53">F202</f>
        <v>327.10000000000002</v>
      </c>
      <c r="G201" s="21">
        <f t="shared" si="53"/>
        <v>340.2</v>
      </c>
      <c r="H201" s="21">
        <f t="shared" si="53"/>
        <v>353.8</v>
      </c>
    </row>
    <row r="202" spans="1:8" ht="31.5">
      <c r="A202" s="144" t="s">
        <v>19</v>
      </c>
      <c r="B202" s="144" t="s">
        <v>6</v>
      </c>
      <c r="C202" s="200" t="s">
        <v>425</v>
      </c>
      <c r="D202" s="141" t="s">
        <v>69</v>
      </c>
      <c r="E202" s="145" t="s">
        <v>95</v>
      </c>
      <c r="F202" s="21">
        <f t="shared" si="53"/>
        <v>327.10000000000002</v>
      </c>
      <c r="G202" s="21">
        <f t="shared" si="53"/>
        <v>340.2</v>
      </c>
      <c r="H202" s="21">
        <f t="shared" si="53"/>
        <v>353.8</v>
      </c>
    </row>
    <row r="203" spans="1:8" ht="31.5">
      <c r="A203" s="144" t="s">
        <v>19</v>
      </c>
      <c r="B203" s="144" t="s">
        <v>6</v>
      </c>
      <c r="C203" s="200" t="s">
        <v>425</v>
      </c>
      <c r="D203" s="144">
        <v>240</v>
      </c>
      <c r="E203" s="145" t="s">
        <v>220</v>
      </c>
      <c r="F203" s="21">
        <v>327.10000000000002</v>
      </c>
      <c r="G203" s="21">
        <v>340.2</v>
      </c>
      <c r="H203" s="21">
        <v>353.8</v>
      </c>
    </row>
    <row r="204" spans="1:8">
      <c r="A204" s="144" t="s">
        <v>19</v>
      </c>
      <c r="B204" s="144" t="s">
        <v>48</v>
      </c>
      <c r="C204" s="144" t="s">
        <v>66</v>
      </c>
      <c r="D204" s="144" t="s">
        <v>66</v>
      </c>
      <c r="E204" s="49" t="s">
        <v>26</v>
      </c>
      <c r="F204" s="21">
        <f t="shared" ref="F204:F209" si="54">F205</f>
        <v>33</v>
      </c>
      <c r="G204" s="21">
        <f t="shared" ref="G204:H209" si="55">G205</f>
        <v>33</v>
      </c>
      <c r="H204" s="21">
        <f t="shared" si="55"/>
        <v>33</v>
      </c>
    </row>
    <row r="205" spans="1:8" ht="47.25">
      <c r="A205" s="144" t="s">
        <v>19</v>
      </c>
      <c r="B205" s="144" t="s">
        <v>48</v>
      </c>
      <c r="C205" s="141">
        <v>2600000000</v>
      </c>
      <c r="D205" s="141"/>
      <c r="E205" s="145" t="s">
        <v>307</v>
      </c>
      <c r="F205" s="21">
        <f t="shared" si="54"/>
        <v>33</v>
      </c>
      <c r="G205" s="21">
        <f t="shared" si="55"/>
        <v>33</v>
      </c>
      <c r="H205" s="21">
        <f t="shared" si="55"/>
        <v>33</v>
      </c>
    </row>
    <row r="206" spans="1:8" ht="31.5">
      <c r="A206" s="144" t="s">
        <v>19</v>
      </c>
      <c r="B206" s="144" t="s">
        <v>48</v>
      </c>
      <c r="C206" s="141">
        <v>2640000000</v>
      </c>
      <c r="D206" s="141"/>
      <c r="E206" s="145" t="s">
        <v>335</v>
      </c>
      <c r="F206" s="21">
        <f t="shared" si="54"/>
        <v>33</v>
      </c>
      <c r="G206" s="21">
        <f t="shared" si="55"/>
        <v>33</v>
      </c>
      <c r="H206" s="21">
        <f t="shared" si="55"/>
        <v>33</v>
      </c>
    </row>
    <row r="207" spans="1:8" ht="31.5">
      <c r="A207" s="144" t="s">
        <v>19</v>
      </c>
      <c r="B207" s="144" t="s">
        <v>48</v>
      </c>
      <c r="C207" s="141">
        <v>2640300000</v>
      </c>
      <c r="D207" s="144"/>
      <c r="E207" s="145" t="s">
        <v>336</v>
      </c>
      <c r="F207" s="21">
        <f t="shared" si="54"/>
        <v>33</v>
      </c>
      <c r="G207" s="21">
        <f t="shared" si="55"/>
        <v>33</v>
      </c>
      <c r="H207" s="21">
        <f t="shared" si="55"/>
        <v>33</v>
      </c>
    </row>
    <row r="208" spans="1:8" ht="31.5">
      <c r="A208" s="144" t="s">
        <v>19</v>
      </c>
      <c r="B208" s="144" t="s">
        <v>48</v>
      </c>
      <c r="C208" s="141">
        <v>2640320210</v>
      </c>
      <c r="D208" s="144"/>
      <c r="E208" s="145" t="s">
        <v>337</v>
      </c>
      <c r="F208" s="21">
        <f t="shared" si="54"/>
        <v>33</v>
      </c>
      <c r="G208" s="21">
        <f t="shared" si="55"/>
        <v>33</v>
      </c>
      <c r="H208" s="21">
        <f t="shared" si="55"/>
        <v>33</v>
      </c>
    </row>
    <row r="209" spans="1:8" ht="31.5">
      <c r="A209" s="144" t="s">
        <v>19</v>
      </c>
      <c r="B209" s="144" t="s">
        <v>48</v>
      </c>
      <c r="C209" s="141">
        <v>2640320210</v>
      </c>
      <c r="D209" s="141" t="s">
        <v>69</v>
      </c>
      <c r="E209" s="145" t="s">
        <v>95</v>
      </c>
      <c r="F209" s="21">
        <f t="shared" si="54"/>
        <v>33</v>
      </c>
      <c r="G209" s="21">
        <f t="shared" si="55"/>
        <v>33</v>
      </c>
      <c r="H209" s="21">
        <f t="shared" si="55"/>
        <v>33</v>
      </c>
    </row>
    <row r="210" spans="1:8" ht="31.5">
      <c r="A210" s="144" t="s">
        <v>19</v>
      </c>
      <c r="B210" s="144" t="s">
        <v>48</v>
      </c>
      <c r="C210" s="141">
        <v>2640320210</v>
      </c>
      <c r="D210" s="144">
        <v>240</v>
      </c>
      <c r="E210" s="145" t="s">
        <v>220</v>
      </c>
      <c r="F210" s="21">
        <v>33</v>
      </c>
      <c r="G210" s="21">
        <v>33</v>
      </c>
      <c r="H210" s="21">
        <v>33</v>
      </c>
    </row>
    <row r="211" spans="1:8">
      <c r="A211" s="144" t="s">
        <v>19</v>
      </c>
      <c r="B211" s="144" t="s">
        <v>57</v>
      </c>
      <c r="C211" s="144" t="s">
        <v>66</v>
      </c>
      <c r="D211" s="144" t="s">
        <v>66</v>
      </c>
      <c r="E211" s="42" t="s">
        <v>27</v>
      </c>
      <c r="F211" s="21">
        <f>F219+F212+F270</f>
        <v>94069</v>
      </c>
      <c r="G211" s="21">
        <f>G219+G212+G270</f>
        <v>47323.1</v>
      </c>
      <c r="H211" s="21">
        <f>H219+H212+H270</f>
        <v>33512.700000000004</v>
      </c>
    </row>
    <row r="212" spans="1:8">
      <c r="A212" s="144" t="s">
        <v>19</v>
      </c>
      <c r="B212" s="22" t="s">
        <v>232</v>
      </c>
      <c r="C212" s="144"/>
      <c r="D212" s="144"/>
      <c r="E212" s="147" t="s">
        <v>233</v>
      </c>
      <c r="F212" s="21">
        <f>F213</f>
        <v>13963.9</v>
      </c>
      <c r="G212" s="21">
        <f t="shared" ref="G212:H212" si="56">G213</f>
        <v>0</v>
      </c>
      <c r="H212" s="21">
        <f t="shared" si="56"/>
        <v>0</v>
      </c>
    </row>
    <row r="213" spans="1:8" ht="47.25">
      <c r="A213" s="144" t="s">
        <v>19</v>
      </c>
      <c r="B213" s="22" t="s">
        <v>232</v>
      </c>
      <c r="C213" s="141">
        <v>2400000000</v>
      </c>
      <c r="D213" s="144"/>
      <c r="E213" s="55" t="s">
        <v>305</v>
      </c>
      <c r="F213" s="21">
        <f t="shared" ref="F213:H214" si="57">F214</f>
        <v>13963.9</v>
      </c>
      <c r="G213" s="21">
        <f t="shared" si="57"/>
        <v>0</v>
      </c>
      <c r="H213" s="21">
        <f t="shared" si="57"/>
        <v>0</v>
      </c>
    </row>
    <row r="214" spans="1:8" ht="31.5">
      <c r="A214" s="144" t="s">
        <v>19</v>
      </c>
      <c r="B214" s="22" t="s">
        <v>232</v>
      </c>
      <c r="C214" s="141">
        <v>2430000000</v>
      </c>
      <c r="D214" s="144"/>
      <c r="E214" s="8" t="s">
        <v>318</v>
      </c>
      <c r="F214" s="21">
        <f>F215</f>
        <v>13963.9</v>
      </c>
      <c r="G214" s="21">
        <f t="shared" si="57"/>
        <v>0</v>
      </c>
      <c r="H214" s="21">
        <f t="shared" si="57"/>
        <v>0</v>
      </c>
    </row>
    <row r="215" spans="1:8" ht="31.5">
      <c r="A215" s="144" t="s">
        <v>19</v>
      </c>
      <c r="B215" s="22" t="s">
        <v>232</v>
      </c>
      <c r="C215" s="144">
        <v>2430100000</v>
      </c>
      <c r="D215" s="144"/>
      <c r="E215" s="8" t="s">
        <v>351</v>
      </c>
      <c r="F215" s="21">
        <f>F216</f>
        <v>13963.9</v>
      </c>
      <c r="G215" s="21">
        <f t="shared" ref="G215:H217" si="58">G216</f>
        <v>0</v>
      </c>
      <c r="H215" s="21">
        <f t="shared" si="58"/>
        <v>0</v>
      </c>
    </row>
    <row r="216" spans="1:8">
      <c r="A216" s="144" t="s">
        <v>19</v>
      </c>
      <c r="B216" s="22" t="s">
        <v>232</v>
      </c>
      <c r="C216" s="144">
        <v>2430120100</v>
      </c>
      <c r="D216" s="144"/>
      <c r="E216" s="42" t="s">
        <v>352</v>
      </c>
      <c r="F216" s="21">
        <f>F217</f>
        <v>13963.9</v>
      </c>
      <c r="G216" s="21">
        <f t="shared" si="58"/>
        <v>0</v>
      </c>
      <c r="H216" s="21">
        <f t="shared" si="58"/>
        <v>0</v>
      </c>
    </row>
    <row r="217" spans="1:8" ht="31.5">
      <c r="A217" s="144" t="s">
        <v>19</v>
      </c>
      <c r="B217" s="22" t="s">
        <v>232</v>
      </c>
      <c r="C217" s="144">
        <v>2430120100</v>
      </c>
      <c r="D217" s="141" t="s">
        <v>72</v>
      </c>
      <c r="E217" s="55" t="s">
        <v>96</v>
      </c>
      <c r="F217" s="21">
        <f>F218</f>
        <v>13963.9</v>
      </c>
      <c r="G217" s="21">
        <f t="shared" si="58"/>
        <v>0</v>
      </c>
      <c r="H217" s="21">
        <f t="shared" si="58"/>
        <v>0</v>
      </c>
    </row>
    <row r="218" spans="1:8">
      <c r="A218" s="144" t="s">
        <v>19</v>
      </c>
      <c r="B218" s="22" t="s">
        <v>232</v>
      </c>
      <c r="C218" s="144">
        <v>2430120100</v>
      </c>
      <c r="D218" s="141" t="s">
        <v>119</v>
      </c>
      <c r="E218" s="55" t="s">
        <v>120</v>
      </c>
      <c r="F218" s="21">
        <v>13963.9</v>
      </c>
      <c r="G218" s="21">
        <v>0</v>
      </c>
      <c r="H218" s="21">
        <v>0</v>
      </c>
    </row>
    <row r="219" spans="1:8">
      <c r="A219" s="144" t="s">
        <v>19</v>
      </c>
      <c r="B219" s="144" t="s">
        <v>49</v>
      </c>
      <c r="C219" s="144" t="s">
        <v>66</v>
      </c>
      <c r="D219" s="144" t="s">
        <v>66</v>
      </c>
      <c r="E219" s="145" t="s">
        <v>28</v>
      </c>
      <c r="F219" s="21">
        <f>F220</f>
        <v>72830.5</v>
      </c>
      <c r="G219" s="21">
        <f>G220</f>
        <v>40048.5</v>
      </c>
      <c r="H219" s="21">
        <f>H220</f>
        <v>26238.100000000002</v>
      </c>
    </row>
    <row r="220" spans="1:8" ht="47.25">
      <c r="A220" s="144" t="s">
        <v>19</v>
      </c>
      <c r="B220" s="144" t="s">
        <v>49</v>
      </c>
      <c r="C220" s="141">
        <v>2300000000</v>
      </c>
      <c r="D220" s="144"/>
      <c r="E220" s="145" t="s">
        <v>306</v>
      </c>
      <c r="F220" s="21">
        <f>F221+F239+F262</f>
        <v>72830.5</v>
      </c>
      <c r="G220" s="21">
        <f>G221+G239+G262</f>
        <v>40048.5</v>
      </c>
      <c r="H220" s="21">
        <f>H221+H239+H262</f>
        <v>26238.100000000002</v>
      </c>
    </row>
    <row r="221" spans="1:8" ht="47.25">
      <c r="A221" s="144" t="s">
        <v>19</v>
      </c>
      <c r="B221" s="144" t="s">
        <v>49</v>
      </c>
      <c r="C221" s="141">
        <v>2310000000</v>
      </c>
      <c r="D221" s="144"/>
      <c r="E221" s="145" t="s">
        <v>211</v>
      </c>
      <c r="F221" s="21">
        <f>F226+F222</f>
        <v>14389.300000000001</v>
      </c>
      <c r="G221" s="21">
        <f t="shared" ref="G221:H221" si="59">G226+G222</f>
        <v>9743.3000000000011</v>
      </c>
      <c r="H221" s="21">
        <f t="shared" si="59"/>
        <v>163</v>
      </c>
    </row>
    <row r="222" spans="1:8" ht="31.5">
      <c r="A222" s="311" t="s">
        <v>19</v>
      </c>
      <c r="B222" s="311" t="s">
        <v>49</v>
      </c>
      <c r="C222" s="310">
        <v>2310100000</v>
      </c>
      <c r="D222" s="311"/>
      <c r="E222" s="312" t="s">
        <v>744</v>
      </c>
      <c r="F222" s="21">
        <f>F223</f>
        <v>658.5</v>
      </c>
      <c r="G222" s="21">
        <f t="shared" ref="G222:H224" si="60">G223</f>
        <v>967.5</v>
      </c>
      <c r="H222" s="21">
        <f t="shared" si="60"/>
        <v>0</v>
      </c>
    </row>
    <row r="223" spans="1:8">
      <c r="A223" s="311" t="s">
        <v>19</v>
      </c>
      <c r="B223" s="311" t="s">
        <v>49</v>
      </c>
      <c r="C223" s="310">
        <v>2310120100</v>
      </c>
      <c r="D223" s="310"/>
      <c r="E223" s="61" t="s">
        <v>227</v>
      </c>
      <c r="F223" s="21">
        <f>F224</f>
        <v>658.5</v>
      </c>
      <c r="G223" s="21">
        <f t="shared" si="60"/>
        <v>967.5</v>
      </c>
      <c r="H223" s="21">
        <f t="shared" si="60"/>
        <v>0</v>
      </c>
    </row>
    <row r="224" spans="1:8" ht="31.5">
      <c r="A224" s="311" t="s">
        <v>19</v>
      </c>
      <c r="B224" s="311" t="s">
        <v>49</v>
      </c>
      <c r="C224" s="310">
        <v>2310120100</v>
      </c>
      <c r="D224" s="310" t="s">
        <v>69</v>
      </c>
      <c r="E224" s="55" t="s">
        <v>95</v>
      </c>
      <c r="F224" s="21">
        <f>F225</f>
        <v>658.5</v>
      </c>
      <c r="G224" s="21">
        <f t="shared" si="60"/>
        <v>967.5</v>
      </c>
      <c r="H224" s="21">
        <f t="shared" si="60"/>
        <v>0</v>
      </c>
    </row>
    <row r="225" spans="1:8" ht="31.5">
      <c r="A225" s="311" t="s">
        <v>19</v>
      </c>
      <c r="B225" s="311" t="s">
        <v>49</v>
      </c>
      <c r="C225" s="310">
        <v>2310120100</v>
      </c>
      <c r="D225" s="310">
        <v>240</v>
      </c>
      <c r="E225" s="55" t="s">
        <v>220</v>
      </c>
      <c r="F225" s="21">
        <v>658.5</v>
      </c>
      <c r="G225" s="21">
        <v>967.5</v>
      </c>
      <c r="H225" s="21">
        <v>0</v>
      </c>
    </row>
    <row r="226" spans="1:8" ht="47.25">
      <c r="A226" s="204" t="s">
        <v>19</v>
      </c>
      <c r="B226" s="204" t="s">
        <v>49</v>
      </c>
      <c r="C226" s="203" t="s">
        <v>440</v>
      </c>
      <c r="D226" s="204" t="s">
        <v>66</v>
      </c>
      <c r="E226" s="312" t="s">
        <v>441</v>
      </c>
      <c r="F226" s="21">
        <f>F227+F230+F236+F233</f>
        <v>13730.800000000001</v>
      </c>
      <c r="G226" s="21">
        <f t="shared" ref="G226:H226" si="61">G227+G230+G236+G233</f>
        <v>8775.8000000000011</v>
      </c>
      <c r="H226" s="21">
        <f t="shared" si="61"/>
        <v>163</v>
      </c>
    </row>
    <row r="227" spans="1:8" ht="31.5">
      <c r="A227" s="204" t="s">
        <v>19</v>
      </c>
      <c r="B227" s="204" t="s">
        <v>49</v>
      </c>
      <c r="C227" s="204" t="s">
        <v>442</v>
      </c>
      <c r="D227" s="204"/>
      <c r="E227" s="205" t="s">
        <v>339</v>
      </c>
      <c r="F227" s="21">
        <f>F228</f>
        <v>8526.7000000000007</v>
      </c>
      <c r="G227" s="21">
        <f t="shared" ref="G227:H228" si="62">G228</f>
        <v>8526.7000000000007</v>
      </c>
      <c r="H227" s="21">
        <f t="shared" si="62"/>
        <v>0</v>
      </c>
    </row>
    <row r="228" spans="1:8" ht="31.5">
      <c r="A228" s="204" t="s">
        <v>19</v>
      </c>
      <c r="B228" s="204" t="s">
        <v>49</v>
      </c>
      <c r="C228" s="204" t="s">
        <v>442</v>
      </c>
      <c r="D228" s="141" t="s">
        <v>69</v>
      </c>
      <c r="E228" s="145" t="s">
        <v>95</v>
      </c>
      <c r="F228" s="21">
        <f>F229</f>
        <v>8526.7000000000007</v>
      </c>
      <c r="G228" s="21">
        <f t="shared" si="62"/>
        <v>8526.7000000000007</v>
      </c>
      <c r="H228" s="21">
        <f t="shared" si="62"/>
        <v>0</v>
      </c>
    </row>
    <row r="229" spans="1:8" ht="31.5">
      <c r="A229" s="204" t="s">
        <v>19</v>
      </c>
      <c r="B229" s="204" t="s">
        <v>49</v>
      </c>
      <c r="C229" s="204" t="s">
        <v>442</v>
      </c>
      <c r="D229" s="144">
        <v>240</v>
      </c>
      <c r="E229" s="145" t="s">
        <v>220</v>
      </c>
      <c r="F229" s="21">
        <v>8526.7000000000007</v>
      </c>
      <c r="G229" s="21">
        <v>8526.7000000000007</v>
      </c>
      <c r="H229" s="21">
        <v>0</v>
      </c>
    </row>
    <row r="230" spans="1:8" ht="31.5">
      <c r="A230" s="204" t="s">
        <v>19</v>
      </c>
      <c r="B230" s="204" t="s">
        <v>49</v>
      </c>
      <c r="C230" s="203" t="s">
        <v>444</v>
      </c>
      <c r="D230" s="204" t="s">
        <v>66</v>
      </c>
      <c r="E230" s="205" t="s">
        <v>445</v>
      </c>
      <c r="F230" s="21">
        <f>F231</f>
        <v>195.4</v>
      </c>
      <c r="G230" s="21">
        <f t="shared" ref="G230:H231" si="63">G231</f>
        <v>163</v>
      </c>
      <c r="H230" s="21">
        <f t="shared" si="63"/>
        <v>163</v>
      </c>
    </row>
    <row r="231" spans="1:8" ht="31.5">
      <c r="A231" s="204" t="s">
        <v>19</v>
      </c>
      <c r="B231" s="204" t="s">
        <v>49</v>
      </c>
      <c r="C231" s="203" t="s">
        <v>444</v>
      </c>
      <c r="D231" s="203" t="s">
        <v>69</v>
      </c>
      <c r="E231" s="205" t="s">
        <v>95</v>
      </c>
      <c r="F231" s="21">
        <f>F232</f>
        <v>195.4</v>
      </c>
      <c r="G231" s="21">
        <f t="shared" si="63"/>
        <v>163</v>
      </c>
      <c r="H231" s="21">
        <f t="shared" si="63"/>
        <v>163</v>
      </c>
    </row>
    <row r="232" spans="1:8" ht="31.5">
      <c r="A232" s="204" t="s">
        <v>19</v>
      </c>
      <c r="B232" s="204" t="s">
        <v>49</v>
      </c>
      <c r="C232" s="203" t="s">
        <v>444</v>
      </c>
      <c r="D232" s="204">
        <v>240</v>
      </c>
      <c r="E232" s="312" t="s">
        <v>220</v>
      </c>
      <c r="F232" s="21">
        <v>195.4</v>
      </c>
      <c r="G232" s="21">
        <v>163</v>
      </c>
      <c r="H232" s="21">
        <v>163</v>
      </c>
    </row>
    <row r="233" spans="1:8" ht="31.5">
      <c r="A233" s="310" t="s">
        <v>19</v>
      </c>
      <c r="B233" s="310" t="s">
        <v>49</v>
      </c>
      <c r="C233" s="310" t="s">
        <v>739</v>
      </c>
      <c r="D233" s="310" t="s">
        <v>66</v>
      </c>
      <c r="E233" s="312" t="s">
        <v>745</v>
      </c>
      <c r="F233" s="21">
        <f>F234</f>
        <v>4922.6000000000004</v>
      </c>
      <c r="G233" s="21">
        <f t="shared" ref="G233:H234" si="64">G234</f>
        <v>0</v>
      </c>
      <c r="H233" s="21">
        <f t="shared" si="64"/>
        <v>0</v>
      </c>
    </row>
    <row r="234" spans="1:8" ht="31.5">
      <c r="A234" s="310" t="s">
        <v>19</v>
      </c>
      <c r="B234" s="310" t="s">
        <v>49</v>
      </c>
      <c r="C234" s="310" t="s">
        <v>739</v>
      </c>
      <c r="D234" s="310" t="s">
        <v>69</v>
      </c>
      <c r="E234" s="312" t="s">
        <v>95</v>
      </c>
      <c r="F234" s="21">
        <f>F235</f>
        <v>4922.6000000000004</v>
      </c>
      <c r="G234" s="21">
        <f t="shared" si="64"/>
        <v>0</v>
      </c>
      <c r="H234" s="21">
        <f t="shared" si="64"/>
        <v>0</v>
      </c>
    </row>
    <row r="235" spans="1:8" ht="31.5">
      <c r="A235" s="310" t="s">
        <v>19</v>
      </c>
      <c r="B235" s="310" t="s">
        <v>49</v>
      </c>
      <c r="C235" s="310" t="s">
        <v>739</v>
      </c>
      <c r="D235" s="310">
        <v>240</v>
      </c>
      <c r="E235" s="312" t="s">
        <v>220</v>
      </c>
      <c r="F235" s="21">
        <v>4922.6000000000004</v>
      </c>
      <c r="G235" s="21">
        <v>0</v>
      </c>
      <c r="H235" s="21">
        <v>0</v>
      </c>
    </row>
    <row r="236" spans="1:8" ht="31.5">
      <c r="A236" s="144" t="s">
        <v>19</v>
      </c>
      <c r="B236" s="144" t="s">
        <v>49</v>
      </c>
      <c r="C236" s="203" t="s">
        <v>443</v>
      </c>
      <c r="D236" s="144"/>
      <c r="E236" s="145" t="s">
        <v>340</v>
      </c>
      <c r="F236" s="21">
        <f t="shared" ref="F236:H237" si="65">F237</f>
        <v>86.1</v>
      </c>
      <c r="G236" s="21">
        <f t="shared" si="65"/>
        <v>86.1</v>
      </c>
      <c r="H236" s="21">
        <f t="shared" si="65"/>
        <v>0</v>
      </c>
    </row>
    <row r="237" spans="1:8" ht="31.5">
      <c r="A237" s="144" t="s">
        <v>19</v>
      </c>
      <c r="B237" s="144" t="s">
        <v>49</v>
      </c>
      <c r="C237" s="203" t="s">
        <v>443</v>
      </c>
      <c r="D237" s="141" t="s">
        <v>69</v>
      </c>
      <c r="E237" s="145" t="s">
        <v>95</v>
      </c>
      <c r="F237" s="21">
        <f t="shared" si="65"/>
        <v>86.1</v>
      </c>
      <c r="G237" s="21">
        <f t="shared" si="65"/>
        <v>86.1</v>
      </c>
      <c r="H237" s="21">
        <f t="shared" si="65"/>
        <v>0</v>
      </c>
    </row>
    <row r="238" spans="1:8" ht="31.5">
      <c r="A238" s="144" t="s">
        <v>19</v>
      </c>
      <c r="B238" s="144" t="s">
        <v>49</v>
      </c>
      <c r="C238" s="203" t="s">
        <v>443</v>
      </c>
      <c r="D238" s="144">
        <v>240</v>
      </c>
      <c r="E238" s="145" t="s">
        <v>220</v>
      </c>
      <c r="F238" s="21">
        <v>86.1</v>
      </c>
      <c r="G238" s="21">
        <v>86.1</v>
      </c>
      <c r="H238" s="21">
        <v>0</v>
      </c>
    </row>
    <row r="239" spans="1:8" ht="31.5">
      <c r="A239" s="144" t="s">
        <v>19</v>
      </c>
      <c r="B239" s="144" t="s">
        <v>49</v>
      </c>
      <c r="C239" s="141">
        <v>2320000000</v>
      </c>
      <c r="D239" s="144"/>
      <c r="E239" s="145" t="s">
        <v>180</v>
      </c>
      <c r="F239" s="21">
        <f>F240+F258</f>
        <v>56446</v>
      </c>
      <c r="G239" s="21">
        <f t="shared" ref="G239:H239" si="66">G240+G258</f>
        <v>28410</v>
      </c>
      <c r="H239" s="21">
        <f t="shared" si="66"/>
        <v>24179.9</v>
      </c>
    </row>
    <row r="240" spans="1:8">
      <c r="A240" s="144" t="s">
        <v>19</v>
      </c>
      <c r="B240" s="144" t="s">
        <v>49</v>
      </c>
      <c r="C240" s="141">
        <v>2320200000</v>
      </c>
      <c r="D240" s="144"/>
      <c r="E240" s="145" t="s">
        <v>128</v>
      </c>
      <c r="F240" s="21">
        <f>F241+F244+F249+F255+F252</f>
        <v>55183.199999999997</v>
      </c>
      <c r="G240" s="21">
        <f t="shared" ref="G240:H240" si="67">G241+G244+G249+G255+G252</f>
        <v>28410</v>
      </c>
      <c r="H240" s="21">
        <f t="shared" si="67"/>
        <v>24179.9</v>
      </c>
    </row>
    <row r="241" spans="1:8">
      <c r="A241" s="144" t="s">
        <v>19</v>
      </c>
      <c r="B241" s="144" t="s">
        <v>49</v>
      </c>
      <c r="C241" s="144">
        <v>2320220050</v>
      </c>
      <c r="D241" s="144"/>
      <c r="E241" s="145" t="s">
        <v>129</v>
      </c>
      <c r="F241" s="21">
        <f t="shared" ref="F241:H242" si="68">F242</f>
        <v>20441.7</v>
      </c>
      <c r="G241" s="21">
        <f t="shared" si="68"/>
        <v>20000</v>
      </c>
      <c r="H241" s="21">
        <f t="shared" si="68"/>
        <v>18035</v>
      </c>
    </row>
    <row r="242" spans="1:8" ht="31.5">
      <c r="A242" s="144" t="s">
        <v>19</v>
      </c>
      <c r="B242" s="144" t="s">
        <v>49</v>
      </c>
      <c r="C242" s="144">
        <v>2320220050</v>
      </c>
      <c r="D242" s="141" t="s">
        <v>69</v>
      </c>
      <c r="E242" s="145" t="s">
        <v>95</v>
      </c>
      <c r="F242" s="21">
        <f t="shared" si="68"/>
        <v>20441.7</v>
      </c>
      <c r="G242" s="21">
        <f t="shared" si="68"/>
        <v>20000</v>
      </c>
      <c r="H242" s="21">
        <f t="shared" si="68"/>
        <v>18035</v>
      </c>
    </row>
    <row r="243" spans="1:8" ht="31.5">
      <c r="A243" s="144" t="s">
        <v>19</v>
      </c>
      <c r="B243" s="144" t="s">
        <v>49</v>
      </c>
      <c r="C243" s="144">
        <v>2320220050</v>
      </c>
      <c r="D243" s="144">
        <v>240</v>
      </c>
      <c r="E243" s="145" t="s">
        <v>220</v>
      </c>
      <c r="F243" s="21">
        <v>20441.7</v>
      </c>
      <c r="G243" s="21">
        <v>20000</v>
      </c>
      <c r="H243" s="21">
        <f>16913.6+1121.4</f>
        <v>18035</v>
      </c>
    </row>
    <row r="244" spans="1:8">
      <c r="A244" s="144" t="s">
        <v>19</v>
      </c>
      <c r="B244" s="144" t="s">
        <v>49</v>
      </c>
      <c r="C244" s="144">
        <v>2320220070</v>
      </c>
      <c r="D244" s="144"/>
      <c r="E244" s="145" t="s">
        <v>130</v>
      </c>
      <c r="F244" s="21">
        <f>F245+F247</f>
        <v>7589.9</v>
      </c>
      <c r="G244" s="21">
        <f t="shared" ref="G244:H244" si="69">G245+G247</f>
        <v>6196.2000000000007</v>
      </c>
      <c r="H244" s="21">
        <f t="shared" si="69"/>
        <v>5060.8999999999996</v>
      </c>
    </row>
    <row r="245" spans="1:8" ht="31.5">
      <c r="A245" s="144" t="s">
        <v>19</v>
      </c>
      <c r="B245" s="144" t="s">
        <v>49</v>
      </c>
      <c r="C245" s="144">
        <v>2320220070</v>
      </c>
      <c r="D245" s="141" t="s">
        <v>69</v>
      </c>
      <c r="E245" s="145" t="s">
        <v>95</v>
      </c>
      <c r="F245" s="21">
        <f t="shared" ref="F245:H245" si="70">F246</f>
        <v>3916</v>
      </c>
      <c r="G245" s="21">
        <f t="shared" si="70"/>
        <v>2522.3000000000002</v>
      </c>
      <c r="H245" s="21">
        <f t="shared" si="70"/>
        <v>1387</v>
      </c>
    </row>
    <row r="246" spans="1:8" ht="31.5">
      <c r="A246" s="144" t="s">
        <v>19</v>
      </c>
      <c r="B246" s="144" t="s">
        <v>49</v>
      </c>
      <c r="C246" s="144">
        <v>2320220070</v>
      </c>
      <c r="D246" s="144">
        <v>240</v>
      </c>
      <c r="E246" s="145" t="s">
        <v>220</v>
      </c>
      <c r="F246" s="21">
        <v>3916</v>
      </c>
      <c r="G246" s="21">
        <v>2522.3000000000002</v>
      </c>
      <c r="H246" s="21">
        <v>1387</v>
      </c>
    </row>
    <row r="247" spans="1:8" ht="31.5">
      <c r="A247" s="226" t="s">
        <v>19</v>
      </c>
      <c r="B247" s="226" t="s">
        <v>49</v>
      </c>
      <c r="C247" s="226">
        <v>2320220070</v>
      </c>
      <c r="D247" s="225" t="s">
        <v>97</v>
      </c>
      <c r="E247" s="227" t="s">
        <v>98</v>
      </c>
      <c r="F247" s="21">
        <f>F248</f>
        <v>3673.9</v>
      </c>
      <c r="G247" s="21">
        <f t="shared" ref="G247:H247" si="71">G248</f>
        <v>3673.9</v>
      </c>
      <c r="H247" s="21">
        <f t="shared" si="71"/>
        <v>3673.9</v>
      </c>
    </row>
    <row r="248" spans="1:8">
      <c r="A248" s="226" t="s">
        <v>19</v>
      </c>
      <c r="B248" s="226" t="s">
        <v>49</v>
      </c>
      <c r="C248" s="226">
        <v>2320220070</v>
      </c>
      <c r="D248" s="226">
        <v>610</v>
      </c>
      <c r="E248" s="227" t="s">
        <v>104</v>
      </c>
      <c r="F248" s="21">
        <v>3673.9</v>
      </c>
      <c r="G248" s="21">
        <v>3673.9</v>
      </c>
      <c r="H248" s="21">
        <v>3673.9</v>
      </c>
    </row>
    <row r="249" spans="1:8">
      <c r="A249" s="144" t="s">
        <v>19</v>
      </c>
      <c r="B249" s="144" t="s">
        <v>49</v>
      </c>
      <c r="C249" s="144">
        <v>2320220080</v>
      </c>
      <c r="D249" s="144"/>
      <c r="E249" s="145" t="s">
        <v>131</v>
      </c>
      <c r="F249" s="21">
        <f t="shared" ref="F249:H250" si="72">F250</f>
        <v>3771.1</v>
      </c>
      <c r="G249" s="21">
        <f t="shared" si="72"/>
        <v>2213.8000000000002</v>
      </c>
      <c r="H249" s="21">
        <f t="shared" si="72"/>
        <v>1084</v>
      </c>
    </row>
    <row r="250" spans="1:8" ht="31.5">
      <c r="A250" s="144" t="s">
        <v>19</v>
      </c>
      <c r="B250" s="144" t="s">
        <v>49</v>
      </c>
      <c r="C250" s="144">
        <v>2320220080</v>
      </c>
      <c r="D250" s="141" t="s">
        <v>69</v>
      </c>
      <c r="E250" s="145" t="s">
        <v>95</v>
      </c>
      <c r="F250" s="21">
        <f t="shared" si="72"/>
        <v>3771.1</v>
      </c>
      <c r="G250" s="21">
        <f t="shared" si="72"/>
        <v>2213.8000000000002</v>
      </c>
      <c r="H250" s="21">
        <f t="shared" si="72"/>
        <v>1084</v>
      </c>
    </row>
    <row r="251" spans="1:8" ht="31.5">
      <c r="A251" s="144" t="s">
        <v>19</v>
      </c>
      <c r="B251" s="144" t="s">
        <v>49</v>
      </c>
      <c r="C251" s="144">
        <v>2320220080</v>
      </c>
      <c r="D251" s="144">
        <v>240</v>
      </c>
      <c r="E251" s="145" t="s">
        <v>220</v>
      </c>
      <c r="F251" s="21">
        <v>3771.1</v>
      </c>
      <c r="G251" s="21">
        <f>1092.4+1121.4</f>
        <v>2213.8000000000002</v>
      </c>
      <c r="H251" s="21">
        <v>1084</v>
      </c>
    </row>
    <row r="252" spans="1:8">
      <c r="A252" s="226" t="s">
        <v>19</v>
      </c>
      <c r="B252" s="226" t="s">
        <v>49</v>
      </c>
      <c r="C252" s="226">
        <v>2320220090</v>
      </c>
      <c r="D252" s="226"/>
      <c r="E252" s="8" t="s">
        <v>461</v>
      </c>
      <c r="F252" s="21">
        <f>F253</f>
        <v>722.2</v>
      </c>
      <c r="G252" s="21">
        <f t="shared" ref="G252:H253" si="73">G253</f>
        <v>0</v>
      </c>
      <c r="H252" s="21">
        <f t="shared" si="73"/>
        <v>0</v>
      </c>
    </row>
    <row r="253" spans="1:8" ht="31.5">
      <c r="A253" s="226" t="s">
        <v>19</v>
      </c>
      <c r="B253" s="226" t="s">
        <v>49</v>
      </c>
      <c r="C253" s="226">
        <v>2320220090</v>
      </c>
      <c r="D253" s="225" t="s">
        <v>69</v>
      </c>
      <c r="E253" s="227" t="s">
        <v>95</v>
      </c>
      <c r="F253" s="21">
        <f>F254</f>
        <v>722.2</v>
      </c>
      <c r="G253" s="21">
        <f t="shared" si="73"/>
        <v>0</v>
      </c>
      <c r="H253" s="21">
        <f t="shared" si="73"/>
        <v>0</v>
      </c>
    </row>
    <row r="254" spans="1:8" ht="31.5">
      <c r="A254" s="226" t="s">
        <v>19</v>
      </c>
      <c r="B254" s="226" t="s">
        <v>49</v>
      </c>
      <c r="C254" s="226">
        <v>2320220090</v>
      </c>
      <c r="D254" s="226">
        <v>240</v>
      </c>
      <c r="E254" s="227" t="s">
        <v>220</v>
      </c>
      <c r="F254" s="21">
        <v>722.2</v>
      </c>
      <c r="G254" s="21">
        <v>0</v>
      </c>
      <c r="H254" s="21">
        <v>0</v>
      </c>
    </row>
    <row r="255" spans="1:8">
      <c r="A255" s="144" t="s">
        <v>19</v>
      </c>
      <c r="B255" s="144" t="s">
        <v>49</v>
      </c>
      <c r="C255" s="144">
        <v>2320220110</v>
      </c>
      <c r="D255" s="144"/>
      <c r="E255" s="145" t="s">
        <v>325</v>
      </c>
      <c r="F255" s="21">
        <f t="shared" ref="F255:H256" si="74">F256</f>
        <v>22658.3</v>
      </c>
      <c r="G255" s="21">
        <f t="shared" si="74"/>
        <v>0</v>
      </c>
      <c r="H255" s="21">
        <f t="shared" si="74"/>
        <v>0</v>
      </c>
    </row>
    <row r="256" spans="1:8" ht="31.5">
      <c r="A256" s="144" t="s">
        <v>19</v>
      </c>
      <c r="B256" s="144" t="s">
        <v>49</v>
      </c>
      <c r="C256" s="144">
        <v>2320220110</v>
      </c>
      <c r="D256" s="141" t="s">
        <v>69</v>
      </c>
      <c r="E256" s="145" t="s">
        <v>95</v>
      </c>
      <c r="F256" s="21">
        <f t="shared" si="74"/>
        <v>22658.3</v>
      </c>
      <c r="G256" s="21">
        <f t="shared" si="74"/>
        <v>0</v>
      </c>
      <c r="H256" s="21">
        <f t="shared" si="74"/>
        <v>0</v>
      </c>
    </row>
    <row r="257" spans="1:8" ht="31.5">
      <c r="A257" s="144" t="s">
        <v>19</v>
      </c>
      <c r="B257" s="144" t="s">
        <v>49</v>
      </c>
      <c r="C257" s="144">
        <v>2320220110</v>
      </c>
      <c r="D257" s="144">
        <v>240</v>
      </c>
      <c r="E257" s="145" t="s">
        <v>220</v>
      </c>
      <c r="F257" s="21">
        <v>22658.3</v>
      </c>
      <c r="G257" s="21">
        <v>0</v>
      </c>
      <c r="H257" s="21">
        <v>0</v>
      </c>
    </row>
    <row r="258" spans="1:8">
      <c r="A258" s="144" t="s">
        <v>19</v>
      </c>
      <c r="B258" s="144" t="s">
        <v>49</v>
      </c>
      <c r="C258" s="141">
        <v>2320300000</v>
      </c>
      <c r="D258" s="144"/>
      <c r="E258" s="145" t="s">
        <v>353</v>
      </c>
      <c r="F258" s="21">
        <f>F259</f>
        <v>1262.8</v>
      </c>
      <c r="G258" s="21">
        <f t="shared" ref="G258:H260" si="75">G259</f>
        <v>0</v>
      </c>
      <c r="H258" s="21">
        <f t="shared" si="75"/>
        <v>0</v>
      </c>
    </row>
    <row r="259" spans="1:8">
      <c r="A259" s="144" t="s">
        <v>19</v>
      </c>
      <c r="B259" s="144" t="s">
        <v>49</v>
      </c>
      <c r="C259" s="144">
        <v>2320320060</v>
      </c>
      <c r="D259" s="144"/>
      <c r="E259" s="145" t="s">
        <v>354</v>
      </c>
      <c r="F259" s="21">
        <f>F260</f>
        <v>1262.8</v>
      </c>
      <c r="G259" s="21">
        <f t="shared" si="75"/>
        <v>0</v>
      </c>
      <c r="H259" s="21">
        <f t="shared" si="75"/>
        <v>0</v>
      </c>
    </row>
    <row r="260" spans="1:8" ht="31.5">
      <c r="A260" s="144" t="s">
        <v>19</v>
      </c>
      <c r="B260" s="144" t="s">
        <v>49</v>
      </c>
      <c r="C260" s="144">
        <v>2320320060</v>
      </c>
      <c r="D260" s="141" t="s">
        <v>72</v>
      </c>
      <c r="E260" s="55" t="s">
        <v>96</v>
      </c>
      <c r="F260" s="21">
        <f>F261</f>
        <v>1262.8</v>
      </c>
      <c r="G260" s="21">
        <f t="shared" si="75"/>
        <v>0</v>
      </c>
      <c r="H260" s="21">
        <f t="shared" si="75"/>
        <v>0</v>
      </c>
    </row>
    <row r="261" spans="1:8">
      <c r="A261" s="144" t="s">
        <v>19</v>
      </c>
      <c r="B261" s="144" t="s">
        <v>49</v>
      </c>
      <c r="C261" s="144">
        <v>2320320060</v>
      </c>
      <c r="D261" s="141" t="s">
        <v>119</v>
      </c>
      <c r="E261" s="55" t="s">
        <v>120</v>
      </c>
      <c r="F261" s="21">
        <v>1262.8</v>
      </c>
      <c r="G261" s="21">
        <v>0</v>
      </c>
      <c r="H261" s="21">
        <v>0</v>
      </c>
    </row>
    <row r="262" spans="1:8" ht="31.5">
      <c r="A262" s="144" t="s">
        <v>19</v>
      </c>
      <c r="B262" s="144" t="s">
        <v>49</v>
      </c>
      <c r="C262" s="141">
        <v>2330000000</v>
      </c>
      <c r="D262" s="144"/>
      <c r="E262" s="145" t="s">
        <v>315</v>
      </c>
      <c r="F262" s="21">
        <f>F263</f>
        <v>1995.1999999999998</v>
      </c>
      <c r="G262" s="21">
        <f t="shared" ref="G262:H265" si="76">G263</f>
        <v>1895.1999999999998</v>
      </c>
      <c r="H262" s="21">
        <f t="shared" si="76"/>
        <v>1895.1999999999998</v>
      </c>
    </row>
    <row r="263" spans="1:8" ht="63">
      <c r="A263" s="144" t="s">
        <v>19</v>
      </c>
      <c r="B263" s="144" t="s">
        <v>49</v>
      </c>
      <c r="C263" s="141">
        <v>2330100000</v>
      </c>
      <c r="D263" s="144"/>
      <c r="E263" s="145" t="s">
        <v>212</v>
      </c>
      <c r="F263" s="21">
        <f>F264+F267</f>
        <v>1995.1999999999998</v>
      </c>
      <c r="G263" s="21">
        <f>G264+G267</f>
        <v>1895.1999999999998</v>
      </c>
      <c r="H263" s="21">
        <f>H264+H267</f>
        <v>1895.1999999999998</v>
      </c>
    </row>
    <row r="264" spans="1:8" ht="31.5">
      <c r="A264" s="144" t="s">
        <v>19</v>
      </c>
      <c r="B264" s="144" t="s">
        <v>49</v>
      </c>
      <c r="C264" s="141">
        <v>2330120090</v>
      </c>
      <c r="D264" s="144"/>
      <c r="E264" s="145" t="s">
        <v>308</v>
      </c>
      <c r="F264" s="21">
        <f>F265</f>
        <v>776.6</v>
      </c>
      <c r="G264" s="21">
        <f t="shared" si="76"/>
        <v>676.6</v>
      </c>
      <c r="H264" s="21">
        <f t="shared" si="76"/>
        <v>676.6</v>
      </c>
    </row>
    <row r="265" spans="1:8" ht="31.5">
      <c r="A265" s="144" t="s">
        <v>19</v>
      </c>
      <c r="B265" s="144" t="s">
        <v>49</v>
      </c>
      <c r="C265" s="141">
        <v>2330120090</v>
      </c>
      <c r="D265" s="141" t="s">
        <v>69</v>
      </c>
      <c r="E265" s="145" t="s">
        <v>95</v>
      </c>
      <c r="F265" s="21">
        <f>F266</f>
        <v>776.6</v>
      </c>
      <c r="G265" s="21">
        <f t="shared" si="76"/>
        <v>676.6</v>
      </c>
      <c r="H265" s="21">
        <f t="shared" si="76"/>
        <v>676.6</v>
      </c>
    </row>
    <row r="266" spans="1:8" ht="31.5">
      <c r="A266" s="144" t="s">
        <v>19</v>
      </c>
      <c r="B266" s="144" t="s">
        <v>49</v>
      </c>
      <c r="C266" s="141">
        <v>2330120090</v>
      </c>
      <c r="D266" s="144">
        <v>240</v>
      </c>
      <c r="E266" s="145" t="s">
        <v>220</v>
      </c>
      <c r="F266" s="21">
        <v>776.6</v>
      </c>
      <c r="G266" s="21">
        <v>676.6</v>
      </c>
      <c r="H266" s="21">
        <v>676.6</v>
      </c>
    </row>
    <row r="267" spans="1:8">
      <c r="A267" s="144" t="s">
        <v>19</v>
      </c>
      <c r="B267" s="144" t="s">
        <v>49</v>
      </c>
      <c r="C267" s="141">
        <v>2330120100</v>
      </c>
      <c r="D267" s="77"/>
      <c r="E267" s="42" t="s">
        <v>309</v>
      </c>
      <c r="F267" s="21">
        <f t="shared" ref="F267:H268" si="77">F268</f>
        <v>1218.5999999999999</v>
      </c>
      <c r="G267" s="21">
        <f t="shared" si="77"/>
        <v>1218.5999999999999</v>
      </c>
      <c r="H267" s="21">
        <f t="shared" si="77"/>
        <v>1218.5999999999999</v>
      </c>
    </row>
    <row r="268" spans="1:8" ht="31.5">
      <c r="A268" s="144" t="s">
        <v>19</v>
      </c>
      <c r="B268" s="144" t="s">
        <v>49</v>
      </c>
      <c r="C268" s="141">
        <v>2330120100</v>
      </c>
      <c r="D268" s="225" t="s">
        <v>97</v>
      </c>
      <c r="E268" s="227" t="s">
        <v>98</v>
      </c>
      <c r="F268" s="21">
        <f t="shared" si="77"/>
        <v>1218.5999999999999</v>
      </c>
      <c r="G268" s="21">
        <f t="shared" si="77"/>
        <v>1218.5999999999999</v>
      </c>
      <c r="H268" s="21">
        <f t="shared" si="77"/>
        <v>1218.5999999999999</v>
      </c>
    </row>
    <row r="269" spans="1:8">
      <c r="A269" s="144" t="s">
        <v>19</v>
      </c>
      <c r="B269" s="144" t="s">
        <v>49</v>
      </c>
      <c r="C269" s="141">
        <v>2330120100</v>
      </c>
      <c r="D269" s="226">
        <v>610</v>
      </c>
      <c r="E269" s="227" t="s">
        <v>104</v>
      </c>
      <c r="F269" s="21">
        <v>1218.5999999999999</v>
      </c>
      <c r="G269" s="21">
        <v>1218.5999999999999</v>
      </c>
      <c r="H269" s="21">
        <v>1218.5999999999999</v>
      </c>
    </row>
    <row r="270" spans="1:8">
      <c r="A270" s="200" t="s">
        <v>19</v>
      </c>
      <c r="B270" s="22" t="s">
        <v>421</v>
      </c>
      <c r="C270" s="199"/>
      <c r="D270" s="200"/>
      <c r="E270" s="49" t="s">
        <v>422</v>
      </c>
      <c r="F270" s="17">
        <f>F271+F277</f>
        <v>7274.6</v>
      </c>
      <c r="G270" s="17">
        <f t="shared" ref="G270:H270" si="78">G271+G277</f>
        <v>7274.6</v>
      </c>
      <c r="H270" s="17">
        <f t="shared" si="78"/>
        <v>7274.6</v>
      </c>
    </row>
    <row r="271" spans="1:8" ht="47.25">
      <c r="A271" s="200" t="s">
        <v>19</v>
      </c>
      <c r="B271" s="22" t="s">
        <v>421</v>
      </c>
      <c r="C271" s="199">
        <v>2300000000</v>
      </c>
      <c r="D271" s="200"/>
      <c r="E271" s="49" t="s">
        <v>306</v>
      </c>
      <c r="F271" s="17">
        <f t="shared" ref="F271:H275" si="79">F272</f>
        <v>6502.6</v>
      </c>
      <c r="G271" s="17">
        <f t="shared" si="79"/>
        <v>6502.6</v>
      </c>
      <c r="H271" s="17">
        <f t="shared" si="79"/>
        <v>6502.6</v>
      </c>
    </row>
    <row r="272" spans="1:8" ht="31.5">
      <c r="A272" s="200" t="s">
        <v>19</v>
      </c>
      <c r="B272" s="22" t="s">
        <v>421</v>
      </c>
      <c r="C272" s="199">
        <v>2320000000</v>
      </c>
      <c r="D272" s="200"/>
      <c r="E272" s="227" t="s">
        <v>180</v>
      </c>
      <c r="F272" s="17">
        <f>F273</f>
        <v>6502.6</v>
      </c>
      <c r="G272" s="17">
        <f t="shared" si="79"/>
        <v>6502.6</v>
      </c>
      <c r="H272" s="17">
        <f t="shared" si="79"/>
        <v>6502.6</v>
      </c>
    </row>
    <row r="273" spans="1:8" ht="47.25">
      <c r="A273" s="226" t="s">
        <v>19</v>
      </c>
      <c r="B273" s="22" t="s">
        <v>421</v>
      </c>
      <c r="C273" s="225">
        <v>2320400000</v>
      </c>
      <c r="D273" s="226"/>
      <c r="E273" s="319" t="s">
        <v>751</v>
      </c>
      <c r="F273" s="17">
        <f>F274</f>
        <v>6502.6</v>
      </c>
      <c r="G273" s="17">
        <f t="shared" si="79"/>
        <v>6502.6</v>
      </c>
      <c r="H273" s="17">
        <f t="shared" si="79"/>
        <v>6502.6</v>
      </c>
    </row>
    <row r="274" spans="1:8" ht="31.5">
      <c r="A274" s="200" t="s">
        <v>19</v>
      </c>
      <c r="B274" s="22" t="s">
        <v>421</v>
      </c>
      <c r="C274" s="225">
        <v>2320420010</v>
      </c>
      <c r="D274" s="225"/>
      <c r="E274" s="42" t="s">
        <v>123</v>
      </c>
      <c r="F274" s="17">
        <f t="shared" si="79"/>
        <v>6502.6</v>
      </c>
      <c r="G274" s="17">
        <f t="shared" si="79"/>
        <v>6502.6</v>
      </c>
      <c r="H274" s="17">
        <f t="shared" si="79"/>
        <v>6502.6</v>
      </c>
    </row>
    <row r="275" spans="1:8" ht="31.5">
      <c r="A275" s="200" t="s">
        <v>19</v>
      </c>
      <c r="B275" s="22" t="s">
        <v>421</v>
      </c>
      <c r="C275" s="225">
        <v>2320420010</v>
      </c>
      <c r="D275" s="225" t="s">
        <v>97</v>
      </c>
      <c r="E275" s="227" t="s">
        <v>98</v>
      </c>
      <c r="F275" s="17">
        <f t="shared" si="79"/>
        <v>6502.6</v>
      </c>
      <c r="G275" s="17">
        <f t="shared" si="79"/>
        <v>6502.6</v>
      </c>
      <c r="H275" s="17">
        <f t="shared" si="79"/>
        <v>6502.6</v>
      </c>
    </row>
    <row r="276" spans="1:8">
      <c r="A276" s="200" t="s">
        <v>19</v>
      </c>
      <c r="B276" s="22" t="s">
        <v>421</v>
      </c>
      <c r="C276" s="225">
        <v>2320420010</v>
      </c>
      <c r="D276" s="225">
        <v>610</v>
      </c>
      <c r="E276" s="227" t="s">
        <v>104</v>
      </c>
      <c r="F276" s="17">
        <v>6502.6</v>
      </c>
      <c r="G276" s="17">
        <v>6502.6</v>
      </c>
      <c r="H276" s="17">
        <v>6502.6</v>
      </c>
    </row>
    <row r="277" spans="1:8" ht="31.5">
      <c r="A277" s="226" t="s">
        <v>19</v>
      </c>
      <c r="B277" s="22" t="s">
        <v>421</v>
      </c>
      <c r="C277" s="225">
        <v>2500000000</v>
      </c>
      <c r="D277" s="226"/>
      <c r="E277" s="227" t="s">
        <v>303</v>
      </c>
      <c r="F277" s="17">
        <f>F278+F283+F287</f>
        <v>772</v>
      </c>
      <c r="G277" s="17">
        <f t="shared" ref="G277:H277" si="80">G278+G283+G287</f>
        <v>772</v>
      </c>
      <c r="H277" s="17">
        <f t="shared" si="80"/>
        <v>772</v>
      </c>
    </row>
    <row r="278" spans="1:8" ht="31.5">
      <c r="A278" s="226" t="s">
        <v>19</v>
      </c>
      <c r="B278" s="22" t="s">
        <v>421</v>
      </c>
      <c r="C278" s="225">
        <v>2520000000</v>
      </c>
      <c r="D278" s="226"/>
      <c r="E278" s="227" t="s">
        <v>245</v>
      </c>
      <c r="F278" s="17">
        <f>F279</f>
        <v>58.2</v>
      </c>
      <c r="G278" s="17">
        <f t="shared" ref="G278:H281" si="81">G279</f>
        <v>58.2</v>
      </c>
      <c r="H278" s="17">
        <f t="shared" si="81"/>
        <v>58.2</v>
      </c>
    </row>
    <row r="279" spans="1:8" ht="31.5">
      <c r="A279" s="226" t="s">
        <v>19</v>
      </c>
      <c r="B279" s="22" t="s">
        <v>421</v>
      </c>
      <c r="C279" s="225">
        <v>2520400000</v>
      </c>
      <c r="D279" s="226"/>
      <c r="E279" s="55" t="s">
        <v>316</v>
      </c>
      <c r="F279" s="17">
        <f>F280</f>
        <v>58.2</v>
      </c>
      <c r="G279" s="17">
        <f t="shared" si="81"/>
        <v>58.2</v>
      </c>
      <c r="H279" s="17">
        <f t="shared" si="81"/>
        <v>58.2</v>
      </c>
    </row>
    <row r="280" spans="1:8">
      <c r="A280" s="226" t="s">
        <v>19</v>
      </c>
      <c r="B280" s="22" t="s">
        <v>421</v>
      </c>
      <c r="C280" s="225">
        <v>2520420300</v>
      </c>
      <c r="D280" s="226"/>
      <c r="E280" s="55" t="s">
        <v>317</v>
      </c>
      <c r="F280" s="17">
        <f>F281</f>
        <v>58.2</v>
      </c>
      <c r="G280" s="17">
        <f t="shared" si="81"/>
        <v>58.2</v>
      </c>
      <c r="H280" s="17">
        <f t="shared" si="81"/>
        <v>58.2</v>
      </c>
    </row>
    <row r="281" spans="1:8" ht="31.5">
      <c r="A281" s="226" t="s">
        <v>19</v>
      </c>
      <c r="B281" s="22" t="s">
        <v>421</v>
      </c>
      <c r="C281" s="225">
        <v>2520420300</v>
      </c>
      <c r="D281" s="225" t="s">
        <v>97</v>
      </c>
      <c r="E281" s="55" t="s">
        <v>98</v>
      </c>
      <c r="F281" s="17">
        <f>F282</f>
        <v>58.2</v>
      </c>
      <c r="G281" s="17">
        <f t="shared" si="81"/>
        <v>58.2</v>
      </c>
      <c r="H281" s="17">
        <f t="shared" si="81"/>
        <v>58.2</v>
      </c>
    </row>
    <row r="282" spans="1:8">
      <c r="A282" s="226" t="s">
        <v>19</v>
      </c>
      <c r="B282" s="22" t="s">
        <v>421</v>
      </c>
      <c r="C282" s="225">
        <v>2520420300</v>
      </c>
      <c r="D282" s="226">
        <v>610</v>
      </c>
      <c r="E282" s="55" t="s">
        <v>104</v>
      </c>
      <c r="F282" s="17">
        <v>58.2</v>
      </c>
      <c r="G282" s="17">
        <v>58.2</v>
      </c>
      <c r="H282" s="17">
        <v>58.2</v>
      </c>
    </row>
    <row r="283" spans="1:8" ht="31.5">
      <c r="A283" s="226" t="s">
        <v>19</v>
      </c>
      <c r="B283" s="22" t="s">
        <v>421</v>
      </c>
      <c r="C283" s="225">
        <v>2520500000</v>
      </c>
      <c r="D283" s="226"/>
      <c r="E283" s="227" t="s">
        <v>323</v>
      </c>
      <c r="F283" s="17">
        <f>F284</f>
        <v>202.1</v>
      </c>
      <c r="G283" s="17">
        <f t="shared" ref="G283:H285" si="82">G284</f>
        <v>202.1</v>
      </c>
      <c r="H283" s="17">
        <f t="shared" si="82"/>
        <v>202.1</v>
      </c>
    </row>
    <row r="284" spans="1:8">
      <c r="A284" s="226" t="s">
        <v>19</v>
      </c>
      <c r="B284" s="22" t="s">
        <v>421</v>
      </c>
      <c r="C284" s="225">
        <v>2520520300</v>
      </c>
      <c r="D284" s="226"/>
      <c r="E284" s="227" t="s">
        <v>324</v>
      </c>
      <c r="F284" s="17">
        <f>F285</f>
        <v>202.1</v>
      </c>
      <c r="G284" s="17">
        <f t="shared" si="82"/>
        <v>202.1</v>
      </c>
      <c r="H284" s="17">
        <f t="shared" si="82"/>
        <v>202.1</v>
      </c>
    </row>
    <row r="285" spans="1:8" ht="31.5">
      <c r="A285" s="226" t="s">
        <v>19</v>
      </c>
      <c r="B285" s="22" t="s">
        <v>421</v>
      </c>
      <c r="C285" s="225">
        <v>2520520300</v>
      </c>
      <c r="D285" s="225" t="s">
        <v>97</v>
      </c>
      <c r="E285" s="55" t="s">
        <v>98</v>
      </c>
      <c r="F285" s="17">
        <f>F286</f>
        <v>202.1</v>
      </c>
      <c r="G285" s="17">
        <f t="shared" si="82"/>
        <v>202.1</v>
      </c>
      <c r="H285" s="17">
        <f t="shared" si="82"/>
        <v>202.1</v>
      </c>
    </row>
    <row r="286" spans="1:8">
      <c r="A286" s="226" t="s">
        <v>19</v>
      </c>
      <c r="B286" s="22" t="s">
        <v>421</v>
      </c>
      <c r="C286" s="225">
        <v>2520520300</v>
      </c>
      <c r="D286" s="226">
        <v>610</v>
      </c>
      <c r="E286" s="55" t="s">
        <v>104</v>
      </c>
      <c r="F286" s="17">
        <v>202.1</v>
      </c>
      <c r="G286" s="17">
        <v>202.1</v>
      </c>
      <c r="H286" s="17">
        <v>202.1</v>
      </c>
    </row>
    <row r="287" spans="1:8" ht="31.5">
      <c r="A287" s="226" t="s">
        <v>19</v>
      </c>
      <c r="B287" s="22" t="s">
        <v>421</v>
      </c>
      <c r="C287" s="225">
        <v>2520600000</v>
      </c>
      <c r="D287" s="226"/>
      <c r="E287" s="227" t="s">
        <v>322</v>
      </c>
      <c r="F287" s="17">
        <f>F288</f>
        <v>511.7</v>
      </c>
      <c r="G287" s="17">
        <f t="shared" ref="G287:H289" si="83">G288</f>
        <v>511.7</v>
      </c>
      <c r="H287" s="17">
        <f t="shared" si="83"/>
        <v>511.7</v>
      </c>
    </row>
    <row r="288" spans="1:8">
      <c r="A288" s="226" t="s">
        <v>19</v>
      </c>
      <c r="B288" s="22" t="s">
        <v>421</v>
      </c>
      <c r="C288" s="225">
        <v>2520620200</v>
      </c>
      <c r="D288" s="226"/>
      <c r="E288" s="227" t="s">
        <v>277</v>
      </c>
      <c r="F288" s="17">
        <f>F289</f>
        <v>511.7</v>
      </c>
      <c r="G288" s="17">
        <f t="shared" si="83"/>
        <v>511.7</v>
      </c>
      <c r="H288" s="17">
        <f t="shared" si="83"/>
        <v>511.7</v>
      </c>
    </row>
    <row r="289" spans="1:8" ht="31.5">
      <c r="A289" s="226" t="s">
        <v>19</v>
      </c>
      <c r="B289" s="22" t="s">
        <v>421</v>
      </c>
      <c r="C289" s="225">
        <v>2520620200</v>
      </c>
      <c r="D289" s="225" t="s">
        <v>97</v>
      </c>
      <c r="E289" s="55" t="s">
        <v>98</v>
      </c>
      <c r="F289" s="17">
        <f>F290</f>
        <v>511.7</v>
      </c>
      <c r="G289" s="17">
        <f t="shared" si="83"/>
        <v>511.7</v>
      </c>
      <c r="H289" s="17">
        <f t="shared" si="83"/>
        <v>511.7</v>
      </c>
    </row>
    <row r="290" spans="1:8">
      <c r="A290" s="226" t="s">
        <v>19</v>
      </c>
      <c r="B290" s="22" t="s">
        <v>421</v>
      </c>
      <c r="C290" s="225">
        <v>2520620200</v>
      </c>
      <c r="D290" s="226">
        <v>610</v>
      </c>
      <c r="E290" s="55" t="s">
        <v>104</v>
      </c>
      <c r="F290" s="17">
        <v>511.7</v>
      </c>
      <c r="G290" s="17">
        <v>511.7</v>
      </c>
      <c r="H290" s="17">
        <v>511.7</v>
      </c>
    </row>
    <row r="291" spans="1:8">
      <c r="A291" s="144" t="s">
        <v>19</v>
      </c>
      <c r="B291" s="144" t="s">
        <v>37</v>
      </c>
      <c r="C291" s="144" t="s">
        <v>66</v>
      </c>
      <c r="D291" s="144" t="s">
        <v>66</v>
      </c>
      <c r="E291" s="145" t="s">
        <v>29</v>
      </c>
      <c r="F291" s="21">
        <f>F324+F358+F351+F292+F302</f>
        <v>101325.4</v>
      </c>
      <c r="G291" s="21">
        <f>G324+G358+G351+G292+G302</f>
        <v>31677.100000000002</v>
      </c>
      <c r="H291" s="21">
        <f>H324+H358+H351+H292+H302</f>
        <v>31679</v>
      </c>
    </row>
    <row r="292" spans="1:8">
      <c r="A292" s="144" t="s">
        <v>19</v>
      </c>
      <c r="B292" s="146" t="s">
        <v>50</v>
      </c>
      <c r="C292" s="146" t="s">
        <v>66</v>
      </c>
      <c r="D292" s="142" t="s">
        <v>66</v>
      </c>
      <c r="E292" s="49" t="s">
        <v>10</v>
      </c>
      <c r="F292" s="21">
        <f>F293</f>
        <v>12100</v>
      </c>
      <c r="G292" s="21">
        <f t="shared" ref="G292:H292" si="84">G293</f>
        <v>0</v>
      </c>
      <c r="H292" s="21">
        <f t="shared" si="84"/>
        <v>0</v>
      </c>
    </row>
    <row r="293" spans="1:8" ht="47.25">
      <c r="A293" s="144" t="s">
        <v>19</v>
      </c>
      <c r="B293" s="144" t="s">
        <v>50</v>
      </c>
      <c r="C293" s="141">
        <v>2100000000</v>
      </c>
      <c r="D293" s="144"/>
      <c r="E293" s="145" t="s">
        <v>304</v>
      </c>
      <c r="F293" s="21">
        <f>F294</f>
        <v>12100</v>
      </c>
      <c r="G293" s="21">
        <f t="shared" ref="G293:H294" si="85">G294</f>
        <v>0</v>
      </c>
      <c r="H293" s="21">
        <f t="shared" si="85"/>
        <v>0</v>
      </c>
    </row>
    <row r="294" spans="1:8">
      <c r="A294" s="144" t="s">
        <v>19</v>
      </c>
      <c r="B294" s="144" t="s">
        <v>50</v>
      </c>
      <c r="C294" s="144">
        <v>2110000000</v>
      </c>
      <c r="D294" s="144"/>
      <c r="E294" s="49" t="s">
        <v>165</v>
      </c>
      <c r="F294" s="21">
        <f>F295</f>
        <v>12100</v>
      </c>
      <c r="G294" s="21">
        <f t="shared" si="85"/>
        <v>0</v>
      </c>
      <c r="H294" s="21">
        <f t="shared" si="85"/>
        <v>0</v>
      </c>
    </row>
    <row r="295" spans="1:8" ht="78.75">
      <c r="A295" s="200" t="s">
        <v>19</v>
      </c>
      <c r="B295" s="22" t="s">
        <v>50</v>
      </c>
      <c r="C295" s="200">
        <v>2110500000</v>
      </c>
      <c r="D295" s="200"/>
      <c r="E295" s="201" t="s">
        <v>246</v>
      </c>
      <c r="F295" s="21">
        <f>F299+F296</f>
        <v>12100</v>
      </c>
      <c r="G295" s="21">
        <f t="shared" ref="G295:H295" si="86">G299+G296</f>
        <v>0</v>
      </c>
      <c r="H295" s="21">
        <f t="shared" si="86"/>
        <v>0</v>
      </c>
    </row>
    <row r="296" spans="1:8" ht="47.25">
      <c r="A296" s="223" t="s">
        <v>19</v>
      </c>
      <c r="B296" s="96" t="s">
        <v>50</v>
      </c>
      <c r="C296" s="222">
        <v>2110511040</v>
      </c>
      <c r="D296" s="223"/>
      <c r="E296" s="93" t="s">
        <v>334</v>
      </c>
      <c r="F296" s="21">
        <f>F297</f>
        <v>9680</v>
      </c>
      <c r="G296" s="21">
        <f t="shared" ref="G296:H297" si="87">G297</f>
        <v>0</v>
      </c>
      <c r="H296" s="21">
        <f t="shared" si="87"/>
        <v>0</v>
      </c>
    </row>
    <row r="297" spans="1:8" ht="31.5">
      <c r="A297" s="223" t="s">
        <v>19</v>
      </c>
      <c r="B297" s="96" t="s">
        <v>50</v>
      </c>
      <c r="C297" s="222">
        <v>2110511040</v>
      </c>
      <c r="D297" s="222" t="s">
        <v>69</v>
      </c>
      <c r="E297" s="224" t="s">
        <v>95</v>
      </c>
      <c r="F297" s="21">
        <f>F298</f>
        <v>9680</v>
      </c>
      <c r="G297" s="21">
        <f t="shared" si="87"/>
        <v>0</v>
      </c>
      <c r="H297" s="21">
        <f t="shared" si="87"/>
        <v>0</v>
      </c>
    </row>
    <row r="298" spans="1:8" ht="31.5">
      <c r="A298" s="223" t="s">
        <v>19</v>
      </c>
      <c r="B298" s="96" t="s">
        <v>50</v>
      </c>
      <c r="C298" s="222">
        <v>2110511040</v>
      </c>
      <c r="D298" s="223">
        <v>240</v>
      </c>
      <c r="E298" s="224" t="s">
        <v>220</v>
      </c>
      <c r="F298" s="21">
        <v>9680</v>
      </c>
      <c r="G298" s="21">
        <v>0</v>
      </c>
      <c r="H298" s="21">
        <v>0</v>
      </c>
    </row>
    <row r="299" spans="1:8" ht="47.25">
      <c r="A299" s="200" t="s">
        <v>19</v>
      </c>
      <c r="B299" s="96" t="s">
        <v>50</v>
      </c>
      <c r="C299" s="199" t="s">
        <v>333</v>
      </c>
      <c r="D299" s="200"/>
      <c r="E299" s="42" t="s">
        <v>252</v>
      </c>
      <c r="F299" s="21">
        <f>F300</f>
        <v>2420</v>
      </c>
      <c r="G299" s="21">
        <f t="shared" ref="G299:H300" si="88">G300</f>
        <v>0</v>
      </c>
      <c r="H299" s="21">
        <f t="shared" si="88"/>
        <v>0</v>
      </c>
    </row>
    <row r="300" spans="1:8" ht="31.5">
      <c r="A300" s="200" t="s">
        <v>19</v>
      </c>
      <c r="B300" s="96" t="s">
        <v>50</v>
      </c>
      <c r="C300" s="199" t="s">
        <v>333</v>
      </c>
      <c r="D300" s="199" t="s">
        <v>69</v>
      </c>
      <c r="E300" s="201" t="s">
        <v>95</v>
      </c>
      <c r="F300" s="21">
        <f>F301</f>
        <v>2420</v>
      </c>
      <c r="G300" s="21">
        <f t="shared" si="88"/>
        <v>0</v>
      </c>
      <c r="H300" s="21">
        <f t="shared" si="88"/>
        <v>0</v>
      </c>
    </row>
    <row r="301" spans="1:8" ht="31.5">
      <c r="A301" s="200" t="s">
        <v>19</v>
      </c>
      <c r="B301" s="96" t="s">
        <v>50</v>
      </c>
      <c r="C301" s="199" t="s">
        <v>333</v>
      </c>
      <c r="D301" s="200">
        <v>240</v>
      </c>
      <c r="E301" s="201" t="s">
        <v>220</v>
      </c>
      <c r="F301" s="21">
        <v>2420</v>
      </c>
      <c r="G301" s="21">
        <v>0</v>
      </c>
      <c r="H301" s="21">
        <v>0</v>
      </c>
    </row>
    <row r="302" spans="1:8">
      <c r="A302" s="144" t="s">
        <v>19</v>
      </c>
      <c r="B302" s="144" t="s">
        <v>51</v>
      </c>
      <c r="C302" s="144" t="s">
        <v>66</v>
      </c>
      <c r="D302" s="144" t="s">
        <v>66</v>
      </c>
      <c r="E302" s="49" t="s">
        <v>11</v>
      </c>
      <c r="F302" s="21">
        <f>F303+F315</f>
        <v>57459.200000000004</v>
      </c>
      <c r="G302" s="21">
        <f>G303+G315</f>
        <v>0</v>
      </c>
      <c r="H302" s="21">
        <f>H303+H315</f>
        <v>0</v>
      </c>
    </row>
    <row r="303" spans="1:8" ht="47.25">
      <c r="A303" s="144" t="s">
        <v>19</v>
      </c>
      <c r="B303" s="144" t="s">
        <v>51</v>
      </c>
      <c r="C303" s="141">
        <v>2100000000</v>
      </c>
      <c r="D303" s="144"/>
      <c r="E303" s="145" t="s">
        <v>304</v>
      </c>
      <c r="F303" s="21">
        <f>F304</f>
        <v>56358.700000000004</v>
      </c>
      <c r="G303" s="21">
        <f t="shared" ref="G303:H304" si="89">G304</f>
        <v>0</v>
      </c>
      <c r="H303" s="21">
        <f t="shared" si="89"/>
        <v>0</v>
      </c>
    </row>
    <row r="304" spans="1:8">
      <c r="A304" s="144" t="s">
        <v>19</v>
      </c>
      <c r="B304" s="144" t="s">
        <v>51</v>
      </c>
      <c r="C304" s="144">
        <v>2110000000</v>
      </c>
      <c r="D304" s="144"/>
      <c r="E304" s="49" t="s">
        <v>165</v>
      </c>
      <c r="F304" s="21">
        <f>F305</f>
        <v>56358.700000000004</v>
      </c>
      <c r="G304" s="21">
        <f t="shared" si="89"/>
        <v>0</v>
      </c>
      <c r="H304" s="21">
        <f t="shared" si="89"/>
        <v>0</v>
      </c>
    </row>
    <row r="305" spans="1:13" ht="31.5">
      <c r="A305" s="22" t="s">
        <v>19</v>
      </c>
      <c r="B305" s="218" t="s">
        <v>51</v>
      </c>
      <c r="C305" s="203" t="s">
        <v>429</v>
      </c>
      <c r="D305" s="214"/>
      <c r="E305" s="205" t="s">
        <v>434</v>
      </c>
      <c r="F305" s="21">
        <f>F306+F309+F312</f>
        <v>56358.700000000004</v>
      </c>
      <c r="G305" s="21">
        <f t="shared" ref="G305:H305" si="90">G306+G309+G312</f>
        <v>0</v>
      </c>
      <c r="H305" s="21">
        <f t="shared" si="90"/>
        <v>0</v>
      </c>
    </row>
    <row r="306" spans="1:13" ht="31.5">
      <c r="A306" s="22" t="s">
        <v>19</v>
      </c>
      <c r="B306" s="218" t="s">
        <v>51</v>
      </c>
      <c r="C306" s="203" t="s">
        <v>430</v>
      </c>
      <c r="D306" s="204"/>
      <c r="E306" s="205" t="s">
        <v>426</v>
      </c>
      <c r="F306" s="21">
        <f>F307</f>
        <v>54332.3</v>
      </c>
      <c r="G306" s="21">
        <f t="shared" ref="G306:H307" si="91">G307</f>
        <v>0</v>
      </c>
      <c r="H306" s="21">
        <f t="shared" si="91"/>
        <v>0</v>
      </c>
    </row>
    <row r="307" spans="1:13" ht="31.5">
      <c r="A307" s="22" t="s">
        <v>19</v>
      </c>
      <c r="B307" s="218" t="s">
        <v>51</v>
      </c>
      <c r="C307" s="203" t="s">
        <v>430</v>
      </c>
      <c r="D307" s="203" t="s">
        <v>69</v>
      </c>
      <c r="E307" s="205" t="s">
        <v>95</v>
      </c>
      <c r="F307" s="21">
        <f>F308</f>
        <v>54332.3</v>
      </c>
      <c r="G307" s="21">
        <f t="shared" si="91"/>
        <v>0</v>
      </c>
      <c r="H307" s="21">
        <f t="shared" si="91"/>
        <v>0</v>
      </c>
    </row>
    <row r="308" spans="1:13" ht="31.5">
      <c r="A308" s="22" t="s">
        <v>19</v>
      </c>
      <c r="B308" s="218" t="s">
        <v>51</v>
      </c>
      <c r="C308" s="203" t="s">
        <v>430</v>
      </c>
      <c r="D308" s="204">
        <v>240</v>
      </c>
      <c r="E308" s="205" t="s">
        <v>220</v>
      </c>
      <c r="F308" s="21">
        <f>1000+4433.2+9000+39899.1</f>
        <v>54332.3</v>
      </c>
      <c r="G308" s="21">
        <v>0</v>
      </c>
      <c r="H308" s="21">
        <v>0</v>
      </c>
    </row>
    <row r="309" spans="1:13" ht="31.5">
      <c r="A309" s="22" t="s">
        <v>19</v>
      </c>
      <c r="B309" s="218" t="s">
        <v>51</v>
      </c>
      <c r="C309" s="203" t="s">
        <v>431</v>
      </c>
      <c r="D309" s="204"/>
      <c r="E309" s="205" t="s">
        <v>427</v>
      </c>
      <c r="F309" s="21">
        <f>F310</f>
        <v>1823.8</v>
      </c>
      <c r="G309" s="21">
        <f t="shared" ref="G309:H310" si="92">G310</f>
        <v>0</v>
      </c>
      <c r="H309" s="21">
        <f t="shared" si="92"/>
        <v>0</v>
      </c>
    </row>
    <row r="310" spans="1:13" ht="31.5">
      <c r="A310" s="22" t="s">
        <v>19</v>
      </c>
      <c r="B310" s="218" t="s">
        <v>51</v>
      </c>
      <c r="C310" s="203" t="s">
        <v>431</v>
      </c>
      <c r="D310" s="203" t="s">
        <v>69</v>
      </c>
      <c r="E310" s="205" t="s">
        <v>95</v>
      </c>
      <c r="F310" s="21">
        <f>F311</f>
        <v>1823.8</v>
      </c>
      <c r="G310" s="21">
        <f t="shared" si="92"/>
        <v>0</v>
      </c>
      <c r="H310" s="21">
        <f t="shared" si="92"/>
        <v>0</v>
      </c>
    </row>
    <row r="311" spans="1:13" ht="31.5">
      <c r="A311" s="22" t="s">
        <v>19</v>
      </c>
      <c r="B311" s="218" t="s">
        <v>51</v>
      </c>
      <c r="C311" s="203" t="s">
        <v>431</v>
      </c>
      <c r="D311" s="204">
        <v>240</v>
      </c>
      <c r="E311" s="205" t="s">
        <v>220</v>
      </c>
      <c r="F311" s="21">
        <v>1823.8</v>
      </c>
      <c r="G311" s="21">
        <v>0</v>
      </c>
      <c r="H311" s="21">
        <v>0</v>
      </c>
    </row>
    <row r="312" spans="1:13" ht="31.5">
      <c r="A312" s="152" t="s">
        <v>19</v>
      </c>
      <c r="B312" s="151" t="s">
        <v>51</v>
      </c>
      <c r="C312" s="203" t="s">
        <v>432</v>
      </c>
      <c r="D312" s="92"/>
      <c r="E312" s="42" t="s">
        <v>428</v>
      </c>
      <c r="F312" s="21">
        <f>F313</f>
        <v>202.6</v>
      </c>
      <c r="G312" s="21">
        <f t="shared" ref="G312:H313" si="93">G313</f>
        <v>0</v>
      </c>
      <c r="H312" s="21">
        <f t="shared" si="93"/>
        <v>0</v>
      </c>
    </row>
    <row r="313" spans="1:13" ht="31.5">
      <c r="A313" s="152" t="s">
        <v>19</v>
      </c>
      <c r="B313" s="151" t="s">
        <v>51</v>
      </c>
      <c r="C313" s="203" t="s">
        <v>432</v>
      </c>
      <c r="D313" s="151" t="s">
        <v>69</v>
      </c>
      <c r="E313" s="153" t="s">
        <v>95</v>
      </c>
      <c r="F313" s="21">
        <f>F314</f>
        <v>202.6</v>
      </c>
      <c r="G313" s="21">
        <f t="shared" si="93"/>
        <v>0</v>
      </c>
      <c r="H313" s="21">
        <f t="shared" si="93"/>
        <v>0</v>
      </c>
      <c r="I313" s="219"/>
      <c r="J313" s="219"/>
      <c r="K313" s="219"/>
      <c r="L313" s="219"/>
      <c r="M313" s="220"/>
    </row>
    <row r="314" spans="1:13" ht="31.5">
      <c r="A314" s="152" t="s">
        <v>19</v>
      </c>
      <c r="B314" s="151" t="s">
        <v>51</v>
      </c>
      <c r="C314" s="203" t="s">
        <v>432</v>
      </c>
      <c r="D314" s="152">
        <v>240</v>
      </c>
      <c r="E314" s="153" t="s">
        <v>220</v>
      </c>
      <c r="F314" s="21">
        <v>202.6</v>
      </c>
      <c r="G314" s="21">
        <v>0</v>
      </c>
      <c r="H314" s="21">
        <v>0</v>
      </c>
    </row>
    <row r="315" spans="1:13" ht="31.5">
      <c r="A315" s="144" t="s">
        <v>19</v>
      </c>
      <c r="B315" s="144" t="s">
        <v>51</v>
      </c>
      <c r="C315" s="141">
        <v>2500000000</v>
      </c>
      <c r="D315" s="144"/>
      <c r="E315" s="55" t="s">
        <v>303</v>
      </c>
      <c r="F315" s="21">
        <f>F316</f>
        <v>1100.5</v>
      </c>
      <c r="G315" s="21">
        <f t="shared" ref="G315:H316" si="94">G316</f>
        <v>0</v>
      </c>
      <c r="H315" s="21">
        <f t="shared" si="94"/>
        <v>0</v>
      </c>
    </row>
    <row r="316" spans="1:13" ht="31.5">
      <c r="A316" s="144" t="s">
        <v>19</v>
      </c>
      <c r="B316" s="144" t="s">
        <v>51</v>
      </c>
      <c r="C316" s="141">
        <v>2520000000</v>
      </c>
      <c r="D316" s="144"/>
      <c r="E316" s="55" t="s">
        <v>231</v>
      </c>
      <c r="F316" s="21">
        <f>F317</f>
        <v>1100.5</v>
      </c>
      <c r="G316" s="21">
        <f t="shared" si="94"/>
        <v>0</v>
      </c>
      <c r="H316" s="21">
        <f t="shared" si="94"/>
        <v>0</v>
      </c>
    </row>
    <row r="317" spans="1:13" ht="78.75">
      <c r="A317" s="223" t="s">
        <v>19</v>
      </c>
      <c r="B317" s="223" t="s">
        <v>51</v>
      </c>
      <c r="C317" s="223">
        <v>2520100000</v>
      </c>
      <c r="D317" s="223"/>
      <c r="E317" s="55" t="s">
        <v>328</v>
      </c>
      <c r="F317" s="21">
        <f>F318+F321</f>
        <v>1100.5</v>
      </c>
      <c r="G317" s="21">
        <f t="shared" ref="G317:H317" si="95">G318+G321</f>
        <v>0</v>
      </c>
      <c r="H317" s="21">
        <f t="shared" si="95"/>
        <v>0</v>
      </c>
    </row>
    <row r="318" spans="1:13" ht="47.25">
      <c r="A318" s="223" t="s">
        <v>19</v>
      </c>
      <c r="B318" s="223" t="s">
        <v>51</v>
      </c>
      <c r="C318" s="10" t="s">
        <v>399</v>
      </c>
      <c r="D318" s="223"/>
      <c r="E318" s="84" t="s">
        <v>400</v>
      </c>
      <c r="F318" s="21">
        <f>F319</f>
        <v>550.20000000000005</v>
      </c>
      <c r="G318" s="21">
        <f t="shared" ref="G318:H319" si="96">G319</f>
        <v>0</v>
      </c>
      <c r="H318" s="21">
        <f t="shared" si="96"/>
        <v>0</v>
      </c>
    </row>
    <row r="319" spans="1:13" ht="31.5">
      <c r="A319" s="223" t="s">
        <v>19</v>
      </c>
      <c r="B319" s="223" t="s">
        <v>51</v>
      </c>
      <c r="C319" s="10" t="s">
        <v>399</v>
      </c>
      <c r="D319" s="222" t="s">
        <v>69</v>
      </c>
      <c r="E319" s="224" t="s">
        <v>95</v>
      </c>
      <c r="F319" s="21">
        <f>F320</f>
        <v>550.20000000000005</v>
      </c>
      <c r="G319" s="21">
        <f t="shared" si="96"/>
        <v>0</v>
      </c>
      <c r="H319" s="21">
        <f t="shared" si="96"/>
        <v>0</v>
      </c>
    </row>
    <row r="320" spans="1:13" ht="31.5">
      <c r="A320" s="223" t="s">
        <v>19</v>
      </c>
      <c r="B320" s="223" t="s">
        <v>51</v>
      </c>
      <c r="C320" s="10" t="s">
        <v>399</v>
      </c>
      <c r="D320" s="223">
        <v>240</v>
      </c>
      <c r="E320" s="224" t="s">
        <v>220</v>
      </c>
      <c r="F320" s="21">
        <v>550.20000000000005</v>
      </c>
      <c r="G320" s="21">
        <v>0</v>
      </c>
      <c r="H320" s="21">
        <v>0</v>
      </c>
    </row>
    <row r="321" spans="1:8" ht="47.25">
      <c r="A321" s="223" t="s">
        <v>19</v>
      </c>
      <c r="B321" s="223" t="s">
        <v>51</v>
      </c>
      <c r="C321" s="10" t="s">
        <v>401</v>
      </c>
      <c r="D321" s="223"/>
      <c r="E321" s="84" t="s">
        <v>311</v>
      </c>
      <c r="F321" s="21">
        <f>F322</f>
        <v>550.29999999999995</v>
      </c>
      <c r="G321" s="21">
        <f t="shared" ref="G321:H322" si="97">G322</f>
        <v>0</v>
      </c>
      <c r="H321" s="21">
        <f t="shared" si="97"/>
        <v>0</v>
      </c>
    </row>
    <row r="322" spans="1:8" ht="31.5">
      <c r="A322" s="223" t="s">
        <v>19</v>
      </c>
      <c r="B322" s="223" t="s">
        <v>51</v>
      </c>
      <c r="C322" s="10" t="s">
        <v>401</v>
      </c>
      <c r="D322" s="222" t="s">
        <v>97</v>
      </c>
      <c r="E322" s="55" t="s">
        <v>98</v>
      </c>
      <c r="F322" s="21">
        <f>F323</f>
        <v>550.29999999999995</v>
      </c>
      <c r="G322" s="21">
        <f t="shared" si="97"/>
        <v>0</v>
      </c>
      <c r="H322" s="21">
        <f t="shared" si="97"/>
        <v>0</v>
      </c>
    </row>
    <row r="323" spans="1:8">
      <c r="A323" s="223" t="s">
        <v>19</v>
      </c>
      <c r="B323" s="223" t="s">
        <v>51</v>
      </c>
      <c r="C323" s="10" t="s">
        <v>401</v>
      </c>
      <c r="D323" s="223">
        <v>610</v>
      </c>
      <c r="E323" s="55" t="s">
        <v>104</v>
      </c>
      <c r="F323" s="21">
        <v>550.29999999999995</v>
      </c>
      <c r="G323" s="21">
        <v>0</v>
      </c>
      <c r="H323" s="21">
        <v>0</v>
      </c>
    </row>
    <row r="324" spans="1:8">
      <c r="A324" s="9" t="s">
        <v>19</v>
      </c>
      <c r="B324" s="9" t="s">
        <v>90</v>
      </c>
      <c r="C324" s="10"/>
      <c r="D324" s="10"/>
      <c r="E324" s="145" t="s">
        <v>91</v>
      </c>
      <c r="F324" s="21">
        <f>F325+F337</f>
        <v>31408.100000000002</v>
      </c>
      <c r="G324" s="21">
        <f>G325+G337</f>
        <v>31319.000000000004</v>
      </c>
      <c r="H324" s="21">
        <f>H325+H337</f>
        <v>31320.9</v>
      </c>
    </row>
    <row r="325" spans="1:8" ht="47.25">
      <c r="A325" s="9" t="s">
        <v>19</v>
      </c>
      <c r="B325" s="144" t="s">
        <v>90</v>
      </c>
      <c r="C325" s="141">
        <v>2100000000</v>
      </c>
      <c r="D325" s="144"/>
      <c r="E325" s="145" t="s">
        <v>304</v>
      </c>
      <c r="F325" s="21">
        <f>F326</f>
        <v>30489.100000000002</v>
      </c>
      <c r="G325" s="21">
        <f>G326</f>
        <v>30536.200000000004</v>
      </c>
      <c r="H325" s="21">
        <f>H326</f>
        <v>30538.100000000002</v>
      </c>
    </row>
    <row r="326" spans="1:8">
      <c r="A326" s="9" t="s">
        <v>19</v>
      </c>
      <c r="B326" s="144" t="s">
        <v>90</v>
      </c>
      <c r="C326" s="141">
        <v>2120000000</v>
      </c>
      <c r="D326" s="144"/>
      <c r="E326" s="145" t="s">
        <v>121</v>
      </c>
      <c r="F326" s="21">
        <f>F327</f>
        <v>30489.100000000002</v>
      </c>
      <c r="G326" s="21">
        <f t="shared" ref="G326:H326" si="98">G327</f>
        <v>30536.200000000004</v>
      </c>
      <c r="H326" s="21">
        <f t="shared" si="98"/>
        <v>30538.100000000002</v>
      </c>
    </row>
    <row r="327" spans="1:8" ht="47.25">
      <c r="A327" s="9" t="s">
        <v>19</v>
      </c>
      <c r="B327" s="144" t="s">
        <v>90</v>
      </c>
      <c r="C327" s="141">
        <v>2120100000</v>
      </c>
      <c r="D327" s="144"/>
      <c r="E327" s="145" t="s">
        <v>122</v>
      </c>
      <c r="F327" s="21">
        <f>F331+F328+F334</f>
        <v>30489.100000000002</v>
      </c>
      <c r="G327" s="21">
        <f t="shared" ref="G327:H327" si="99">G331+G328+G334</f>
        <v>30536.200000000004</v>
      </c>
      <c r="H327" s="21">
        <f t="shared" si="99"/>
        <v>30538.100000000002</v>
      </c>
    </row>
    <row r="328" spans="1:8" ht="47.25">
      <c r="A328" s="9" t="s">
        <v>19</v>
      </c>
      <c r="B328" s="144" t="s">
        <v>90</v>
      </c>
      <c r="C328" s="144">
        <v>2120110690</v>
      </c>
      <c r="D328" s="144"/>
      <c r="E328" s="55" t="s">
        <v>234</v>
      </c>
      <c r="F328" s="21">
        <f t="shared" ref="F328:H329" si="100">F329</f>
        <v>14146.6</v>
      </c>
      <c r="G328" s="21">
        <f t="shared" si="100"/>
        <v>14146.6</v>
      </c>
      <c r="H328" s="21">
        <f t="shared" si="100"/>
        <v>14146.6</v>
      </c>
    </row>
    <row r="329" spans="1:8" ht="31.5">
      <c r="A329" s="9" t="s">
        <v>19</v>
      </c>
      <c r="B329" s="144" t="s">
        <v>90</v>
      </c>
      <c r="C329" s="144">
        <v>2120110690</v>
      </c>
      <c r="D329" s="141" t="s">
        <v>97</v>
      </c>
      <c r="E329" s="55" t="s">
        <v>98</v>
      </c>
      <c r="F329" s="21">
        <f t="shared" si="100"/>
        <v>14146.6</v>
      </c>
      <c r="G329" s="21">
        <f t="shared" si="100"/>
        <v>14146.6</v>
      </c>
      <c r="H329" s="21">
        <f t="shared" si="100"/>
        <v>14146.6</v>
      </c>
    </row>
    <row r="330" spans="1:8">
      <c r="A330" s="9" t="s">
        <v>19</v>
      </c>
      <c r="B330" s="144" t="s">
        <v>90</v>
      </c>
      <c r="C330" s="144">
        <v>2120110690</v>
      </c>
      <c r="D330" s="144">
        <v>610</v>
      </c>
      <c r="E330" s="55" t="s">
        <v>104</v>
      </c>
      <c r="F330" s="21">
        <v>14146.6</v>
      </c>
      <c r="G330" s="21">
        <v>14146.6</v>
      </c>
      <c r="H330" s="21">
        <v>14146.6</v>
      </c>
    </row>
    <row r="331" spans="1:8" ht="31.5">
      <c r="A331" s="9" t="s">
        <v>19</v>
      </c>
      <c r="B331" s="144" t="s">
        <v>90</v>
      </c>
      <c r="C331" s="141">
        <v>2120120010</v>
      </c>
      <c r="D331" s="144"/>
      <c r="E331" s="145" t="s">
        <v>123</v>
      </c>
      <c r="F331" s="21">
        <f t="shared" ref="F331:H332" si="101">F332</f>
        <v>16199.6</v>
      </c>
      <c r="G331" s="21">
        <f t="shared" si="101"/>
        <v>16246.7</v>
      </c>
      <c r="H331" s="21">
        <f t="shared" si="101"/>
        <v>16248.6</v>
      </c>
    </row>
    <row r="332" spans="1:8" ht="31.5">
      <c r="A332" s="9" t="s">
        <v>19</v>
      </c>
      <c r="B332" s="144" t="s">
        <v>90</v>
      </c>
      <c r="C332" s="141">
        <v>2120120010</v>
      </c>
      <c r="D332" s="141" t="s">
        <v>97</v>
      </c>
      <c r="E332" s="145" t="s">
        <v>98</v>
      </c>
      <c r="F332" s="21">
        <f t="shared" si="101"/>
        <v>16199.6</v>
      </c>
      <c r="G332" s="21">
        <f t="shared" si="101"/>
        <v>16246.7</v>
      </c>
      <c r="H332" s="21">
        <f t="shared" si="101"/>
        <v>16248.6</v>
      </c>
    </row>
    <row r="333" spans="1:8">
      <c r="A333" s="9" t="s">
        <v>19</v>
      </c>
      <c r="B333" s="144" t="s">
        <v>90</v>
      </c>
      <c r="C333" s="141">
        <v>2120120010</v>
      </c>
      <c r="D333" s="144">
        <v>610</v>
      </c>
      <c r="E333" s="145" t="s">
        <v>104</v>
      </c>
      <c r="F333" s="21">
        <v>16199.6</v>
      </c>
      <c r="G333" s="21">
        <v>16246.7</v>
      </c>
      <c r="H333" s="21">
        <v>16248.6</v>
      </c>
    </row>
    <row r="334" spans="1:8" ht="47.25">
      <c r="A334" s="9" t="s">
        <v>19</v>
      </c>
      <c r="B334" s="144" t="s">
        <v>90</v>
      </c>
      <c r="C334" s="144" t="s">
        <v>289</v>
      </c>
      <c r="D334" s="144"/>
      <c r="E334" s="55" t="s">
        <v>243</v>
      </c>
      <c r="F334" s="21">
        <f t="shared" ref="F334:H335" si="102">F335</f>
        <v>142.9</v>
      </c>
      <c r="G334" s="21">
        <f t="shared" si="102"/>
        <v>142.9</v>
      </c>
      <c r="H334" s="21">
        <f t="shared" si="102"/>
        <v>142.9</v>
      </c>
    </row>
    <row r="335" spans="1:8" ht="31.5">
      <c r="A335" s="9" t="s">
        <v>19</v>
      </c>
      <c r="B335" s="144" t="s">
        <v>90</v>
      </c>
      <c r="C335" s="144" t="s">
        <v>289</v>
      </c>
      <c r="D335" s="141" t="s">
        <v>97</v>
      </c>
      <c r="E335" s="55" t="s">
        <v>98</v>
      </c>
      <c r="F335" s="21">
        <f t="shared" si="102"/>
        <v>142.9</v>
      </c>
      <c r="G335" s="21">
        <f t="shared" si="102"/>
        <v>142.9</v>
      </c>
      <c r="H335" s="21">
        <f t="shared" si="102"/>
        <v>142.9</v>
      </c>
    </row>
    <row r="336" spans="1:8">
      <c r="A336" s="9" t="s">
        <v>19</v>
      </c>
      <c r="B336" s="144" t="s">
        <v>90</v>
      </c>
      <c r="C336" s="144" t="s">
        <v>289</v>
      </c>
      <c r="D336" s="144">
        <v>610</v>
      </c>
      <c r="E336" s="55" t="s">
        <v>104</v>
      </c>
      <c r="F336" s="21">
        <v>142.9</v>
      </c>
      <c r="G336" s="21">
        <v>142.9</v>
      </c>
      <c r="H336" s="21">
        <v>142.9</v>
      </c>
    </row>
    <row r="337" spans="1:8" ht="31.5">
      <c r="A337" s="9" t="s">
        <v>19</v>
      </c>
      <c r="B337" s="144" t="s">
        <v>90</v>
      </c>
      <c r="C337" s="141">
        <v>2500000000</v>
      </c>
      <c r="D337" s="144"/>
      <c r="E337" s="145" t="s">
        <v>303</v>
      </c>
      <c r="F337" s="21">
        <f>F338</f>
        <v>919</v>
      </c>
      <c r="G337" s="21">
        <f>G338</f>
        <v>782.8</v>
      </c>
      <c r="H337" s="21">
        <f>H338</f>
        <v>782.8</v>
      </c>
    </row>
    <row r="338" spans="1:8" ht="31.5">
      <c r="A338" s="9" t="s">
        <v>19</v>
      </c>
      <c r="B338" s="144" t="s">
        <v>90</v>
      </c>
      <c r="C338" s="141">
        <v>2520000000</v>
      </c>
      <c r="D338" s="144"/>
      <c r="E338" s="145" t="s">
        <v>245</v>
      </c>
      <c r="F338" s="21">
        <f>F339+F343+F347</f>
        <v>919</v>
      </c>
      <c r="G338" s="21">
        <f>G339+G343+G347</f>
        <v>782.8</v>
      </c>
      <c r="H338" s="21">
        <f>H339+H343+H347</f>
        <v>782.8</v>
      </c>
    </row>
    <row r="339" spans="1:8" ht="31.5">
      <c r="A339" s="9" t="s">
        <v>19</v>
      </c>
      <c r="B339" s="144" t="s">
        <v>90</v>
      </c>
      <c r="C339" s="141">
        <v>2520400000</v>
      </c>
      <c r="D339" s="144"/>
      <c r="E339" s="55" t="s">
        <v>316</v>
      </c>
      <c r="F339" s="21">
        <f>F340</f>
        <v>108.2</v>
      </c>
      <c r="G339" s="21">
        <f t="shared" ref="G339:H341" si="103">G340</f>
        <v>108.2</v>
      </c>
      <c r="H339" s="21">
        <f t="shared" si="103"/>
        <v>108.2</v>
      </c>
    </row>
    <row r="340" spans="1:8">
      <c r="A340" s="9" t="s">
        <v>19</v>
      </c>
      <c r="B340" s="144" t="s">
        <v>90</v>
      </c>
      <c r="C340" s="141">
        <v>2520420300</v>
      </c>
      <c r="D340" s="144"/>
      <c r="E340" s="55" t="s">
        <v>317</v>
      </c>
      <c r="F340" s="21">
        <f>F341</f>
        <v>108.2</v>
      </c>
      <c r="G340" s="21">
        <f t="shared" si="103"/>
        <v>108.2</v>
      </c>
      <c r="H340" s="21">
        <f t="shared" si="103"/>
        <v>108.2</v>
      </c>
    </row>
    <row r="341" spans="1:8" ht="31.5">
      <c r="A341" s="9" t="s">
        <v>19</v>
      </c>
      <c r="B341" s="144" t="s">
        <v>90</v>
      </c>
      <c r="C341" s="141">
        <v>2520420300</v>
      </c>
      <c r="D341" s="141" t="s">
        <v>97</v>
      </c>
      <c r="E341" s="55" t="s">
        <v>98</v>
      </c>
      <c r="F341" s="21">
        <f>F342</f>
        <v>108.2</v>
      </c>
      <c r="G341" s="21">
        <f t="shared" si="103"/>
        <v>108.2</v>
      </c>
      <c r="H341" s="21">
        <f t="shared" si="103"/>
        <v>108.2</v>
      </c>
    </row>
    <row r="342" spans="1:8">
      <c r="A342" s="9" t="s">
        <v>19</v>
      </c>
      <c r="B342" s="144" t="s">
        <v>90</v>
      </c>
      <c r="C342" s="141">
        <v>2520420300</v>
      </c>
      <c r="D342" s="144">
        <v>610</v>
      </c>
      <c r="E342" s="55" t="s">
        <v>104</v>
      </c>
      <c r="F342" s="21">
        <v>108.2</v>
      </c>
      <c r="G342" s="21">
        <v>108.2</v>
      </c>
      <c r="H342" s="21">
        <v>108.2</v>
      </c>
    </row>
    <row r="343" spans="1:8" ht="31.5">
      <c r="A343" s="9" t="s">
        <v>19</v>
      </c>
      <c r="B343" s="144" t="s">
        <v>90</v>
      </c>
      <c r="C343" s="141">
        <v>2520500000</v>
      </c>
      <c r="D343" s="144"/>
      <c r="E343" s="145" t="s">
        <v>323</v>
      </c>
      <c r="F343" s="21">
        <f>F344</f>
        <v>87.3</v>
      </c>
      <c r="G343" s="21">
        <f t="shared" ref="G343:H345" si="104">G344</f>
        <v>87.3</v>
      </c>
      <c r="H343" s="21">
        <f t="shared" si="104"/>
        <v>87.3</v>
      </c>
    </row>
    <row r="344" spans="1:8">
      <c r="A344" s="9" t="s">
        <v>19</v>
      </c>
      <c r="B344" s="144" t="s">
        <v>90</v>
      </c>
      <c r="C344" s="141">
        <v>2520520300</v>
      </c>
      <c r="D344" s="144"/>
      <c r="E344" s="145" t="s">
        <v>324</v>
      </c>
      <c r="F344" s="21">
        <f>F345</f>
        <v>87.3</v>
      </c>
      <c r="G344" s="21">
        <f t="shared" si="104"/>
        <v>87.3</v>
      </c>
      <c r="H344" s="21">
        <f t="shared" si="104"/>
        <v>87.3</v>
      </c>
    </row>
    <row r="345" spans="1:8" ht="31.5">
      <c r="A345" s="9" t="s">
        <v>19</v>
      </c>
      <c r="B345" s="144" t="s">
        <v>90</v>
      </c>
      <c r="C345" s="141">
        <v>2520520300</v>
      </c>
      <c r="D345" s="141" t="s">
        <v>97</v>
      </c>
      <c r="E345" s="55" t="s">
        <v>98</v>
      </c>
      <c r="F345" s="21">
        <f>F346</f>
        <v>87.3</v>
      </c>
      <c r="G345" s="21">
        <f t="shared" si="104"/>
        <v>87.3</v>
      </c>
      <c r="H345" s="21">
        <f t="shared" si="104"/>
        <v>87.3</v>
      </c>
    </row>
    <row r="346" spans="1:8">
      <c r="A346" s="9" t="s">
        <v>19</v>
      </c>
      <c r="B346" s="144" t="s">
        <v>90</v>
      </c>
      <c r="C346" s="141">
        <v>2520520300</v>
      </c>
      <c r="D346" s="144">
        <v>610</v>
      </c>
      <c r="E346" s="55" t="s">
        <v>104</v>
      </c>
      <c r="F346" s="21">
        <v>87.3</v>
      </c>
      <c r="G346" s="21">
        <v>87.3</v>
      </c>
      <c r="H346" s="21">
        <v>87.3</v>
      </c>
    </row>
    <row r="347" spans="1:8" ht="31.5">
      <c r="A347" s="9" t="s">
        <v>19</v>
      </c>
      <c r="B347" s="144" t="s">
        <v>90</v>
      </c>
      <c r="C347" s="141">
        <v>2520600000</v>
      </c>
      <c r="D347" s="144"/>
      <c r="E347" s="145" t="s">
        <v>322</v>
      </c>
      <c r="F347" s="21">
        <f>F348</f>
        <v>723.5</v>
      </c>
      <c r="G347" s="21">
        <f t="shared" ref="G347:H349" si="105">G348</f>
        <v>587.29999999999995</v>
      </c>
      <c r="H347" s="21">
        <f t="shared" si="105"/>
        <v>587.29999999999995</v>
      </c>
    </row>
    <row r="348" spans="1:8">
      <c r="A348" s="9" t="s">
        <v>19</v>
      </c>
      <c r="B348" s="144" t="s">
        <v>90</v>
      </c>
      <c r="C348" s="141">
        <v>2520620200</v>
      </c>
      <c r="D348" s="144"/>
      <c r="E348" s="145" t="s">
        <v>277</v>
      </c>
      <c r="F348" s="21">
        <f>F349</f>
        <v>723.5</v>
      </c>
      <c r="G348" s="21">
        <f t="shared" si="105"/>
        <v>587.29999999999995</v>
      </c>
      <c r="H348" s="21">
        <f t="shared" si="105"/>
        <v>587.29999999999995</v>
      </c>
    </row>
    <row r="349" spans="1:8" ht="31.5">
      <c r="A349" s="9" t="s">
        <v>19</v>
      </c>
      <c r="B349" s="144" t="s">
        <v>90</v>
      </c>
      <c r="C349" s="141">
        <v>2520620200</v>
      </c>
      <c r="D349" s="141" t="s">
        <v>97</v>
      </c>
      <c r="E349" s="55" t="s">
        <v>98</v>
      </c>
      <c r="F349" s="21">
        <f>F350</f>
        <v>723.5</v>
      </c>
      <c r="G349" s="21">
        <f t="shared" si="105"/>
        <v>587.29999999999995</v>
      </c>
      <c r="H349" s="21">
        <f t="shared" si="105"/>
        <v>587.29999999999995</v>
      </c>
    </row>
    <row r="350" spans="1:8">
      <c r="A350" s="9" t="s">
        <v>19</v>
      </c>
      <c r="B350" s="144" t="s">
        <v>90</v>
      </c>
      <c r="C350" s="141">
        <v>2520620200</v>
      </c>
      <c r="D350" s="144">
        <v>610</v>
      </c>
      <c r="E350" s="55" t="s">
        <v>104</v>
      </c>
      <c r="F350" s="21">
        <f>587.3+136.2</f>
        <v>723.5</v>
      </c>
      <c r="G350" s="21">
        <v>587.29999999999995</v>
      </c>
      <c r="H350" s="21">
        <v>587.29999999999995</v>
      </c>
    </row>
    <row r="351" spans="1:8" ht="31.5">
      <c r="A351" s="9" t="s">
        <v>19</v>
      </c>
      <c r="B351" s="22" t="s">
        <v>196</v>
      </c>
      <c r="C351" s="141"/>
      <c r="D351" s="144"/>
      <c r="E351" s="145" t="s">
        <v>222</v>
      </c>
      <c r="F351" s="21">
        <f t="shared" ref="F351:H356" si="106">F352</f>
        <v>150</v>
      </c>
      <c r="G351" s="21">
        <f t="shared" si="106"/>
        <v>150</v>
      </c>
      <c r="H351" s="21">
        <f t="shared" si="106"/>
        <v>150</v>
      </c>
    </row>
    <row r="352" spans="1:8" ht="47.25">
      <c r="A352" s="9" t="s">
        <v>19</v>
      </c>
      <c r="B352" s="22" t="s">
        <v>196</v>
      </c>
      <c r="C352" s="141">
        <v>2600000000</v>
      </c>
      <c r="D352" s="141"/>
      <c r="E352" s="145" t="s">
        <v>307</v>
      </c>
      <c r="F352" s="21">
        <f t="shared" si="106"/>
        <v>150</v>
      </c>
      <c r="G352" s="21">
        <f t="shared" si="106"/>
        <v>150</v>
      </c>
      <c r="H352" s="21">
        <f t="shared" si="106"/>
        <v>150</v>
      </c>
    </row>
    <row r="353" spans="1:8" ht="47.25">
      <c r="A353" s="9" t="s">
        <v>19</v>
      </c>
      <c r="B353" s="22" t="s">
        <v>196</v>
      </c>
      <c r="C353" s="141">
        <v>2630000000</v>
      </c>
      <c r="D353" s="1"/>
      <c r="E353" s="47" t="s">
        <v>197</v>
      </c>
      <c r="F353" s="21">
        <f t="shared" si="106"/>
        <v>150</v>
      </c>
      <c r="G353" s="21">
        <f t="shared" si="106"/>
        <v>150</v>
      </c>
      <c r="H353" s="21">
        <f t="shared" si="106"/>
        <v>150</v>
      </c>
    </row>
    <row r="354" spans="1:8" ht="31.5">
      <c r="A354" s="9" t="s">
        <v>19</v>
      </c>
      <c r="B354" s="22" t="s">
        <v>196</v>
      </c>
      <c r="C354" s="141">
        <v>2630100000</v>
      </c>
      <c r="D354" s="144"/>
      <c r="E354" s="145" t="s">
        <v>199</v>
      </c>
      <c r="F354" s="21">
        <f>F355</f>
        <v>150</v>
      </c>
      <c r="G354" s="21">
        <f t="shared" si="106"/>
        <v>150</v>
      </c>
      <c r="H354" s="21">
        <f t="shared" si="106"/>
        <v>150</v>
      </c>
    </row>
    <row r="355" spans="1:8">
      <c r="A355" s="9" t="s">
        <v>19</v>
      </c>
      <c r="B355" s="22" t="s">
        <v>196</v>
      </c>
      <c r="C355" s="141">
        <v>2630120510</v>
      </c>
      <c r="D355" s="144"/>
      <c r="E355" s="145" t="s">
        <v>201</v>
      </c>
      <c r="F355" s="21">
        <f>F356</f>
        <v>150</v>
      </c>
      <c r="G355" s="21">
        <f t="shared" si="106"/>
        <v>150</v>
      </c>
      <c r="H355" s="21">
        <f t="shared" si="106"/>
        <v>150</v>
      </c>
    </row>
    <row r="356" spans="1:8" ht="31.5">
      <c r="A356" s="9" t="s">
        <v>19</v>
      </c>
      <c r="B356" s="22" t="s">
        <v>196</v>
      </c>
      <c r="C356" s="141">
        <v>2630120510</v>
      </c>
      <c r="D356" s="141" t="s">
        <v>69</v>
      </c>
      <c r="E356" s="145" t="s">
        <v>95</v>
      </c>
      <c r="F356" s="21">
        <f t="shared" si="106"/>
        <v>150</v>
      </c>
      <c r="G356" s="21">
        <f t="shared" si="106"/>
        <v>150</v>
      </c>
      <c r="H356" s="21">
        <f t="shared" si="106"/>
        <v>150</v>
      </c>
    </row>
    <row r="357" spans="1:8" ht="31.5">
      <c r="A357" s="9" t="s">
        <v>19</v>
      </c>
      <c r="B357" s="22" t="s">
        <v>196</v>
      </c>
      <c r="C357" s="141">
        <v>2630120510</v>
      </c>
      <c r="D357" s="144">
        <v>240</v>
      </c>
      <c r="E357" s="145" t="s">
        <v>220</v>
      </c>
      <c r="F357" s="21">
        <v>150</v>
      </c>
      <c r="G357" s="21">
        <v>150</v>
      </c>
      <c r="H357" s="21">
        <v>150</v>
      </c>
    </row>
    <row r="358" spans="1:8">
      <c r="A358" s="9" t="s">
        <v>19</v>
      </c>
      <c r="B358" s="144" t="s">
        <v>38</v>
      </c>
      <c r="C358" s="144" t="s">
        <v>66</v>
      </c>
      <c r="D358" s="144" t="s">
        <v>66</v>
      </c>
      <c r="E358" s="145" t="s">
        <v>99</v>
      </c>
      <c r="F358" s="21">
        <f>F369+F359</f>
        <v>208.1</v>
      </c>
      <c r="G358" s="21">
        <f>G369+G359</f>
        <v>208.1</v>
      </c>
      <c r="H358" s="21">
        <f>H369+H359</f>
        <v>208.1</v>
      </c>
    </row>
    <row r="359" spans="1:8" ht="47.25">
      <c r="A359" s="9" t="s">
        <v>19</v>
      </c>
      <c r="B359" s="144" t="s">
        <v>38</v>
      </c>
      <c r="C359" s="141">
        <v>2100000000</v>
      </c>
      <c r="D359" s="144"/>
      <c r="E359" s="145" t="s">
        <v>304</v>
      </c>
      <c r="F359" s="21">
        <f>F360</f>
        <v>85.5</v>
      </c>
      <c r="G359" s="21">
        <f>G360</f>
        <v>85.5</v>
      </c>
      <c r="H359" s="21">
        <f>H360</f>
        <v>85.5</v>
      </c>
    </row>
    <row r="360" spans="1:8" ht="31.5">
      <c r="A360" s="9" t="s">
        <v>19</v>
      </c>
      <c r="B360" s="144" t="s">
        <v>38</v>
      </c>
      <c r="C360" s="141">
        <v>2130000000</v>
      </c>
      <c r="D360" s="144"/>
      <c r="E360" s="145" t="s">
        <v>114</v>
      </c>
      <c r="F360" s="21">
        <f>F361+F365</f>
        <v>85.5</v>
      </c>
      <c r="G360" s="21">
        <f>G361+G365</f>
        <v>85.5</v>
      </c>
      <c r="H360" s="21">
        <f>H361+H365</f>
        <v>85.5</v>
      </c>
    </row>
    <row r="361" spans="1:8" ht="31.5">
      <c r="A361" s="9" t="s">
        <v>19</v>
      </c>
      <c r="B361" s="144" t="s">
        <v>38</v>
      </c>
      <c r="C361" s="144">
        <v>2130200000</v>
      </c>
      <c r="D361" s="144"/>
      <c r="E361" s="145" t="s">
        <v>171</v>
      </c>
      <c r="F361" s="21">
        <f>F362</f>
        <v>15.7</v>
      </c>
      <c r="G361" s="21">
        <f t="shared" ref="G361:H363" si="107">G362</f>
        <v>15.7</v>
      </c>
      <c r="H361" s="21">
        <f t="shared" si="107"/>
        <v>15.7</v>
      </c>
    </row>
    <row r="362" spans="1:8" ht="31.5">
      <c r="A362" s="9" t="s">
        <v>19</v>
      </c>
      <c r="B362" s="144" t="s">
        <v>38</v>
      </c>
      <c r="C362" s="144">
        <v>2130220270</v>
      </c>
      <c r="D362" s="144"/>
      <c r="E362" s="145" t="s">
        <v>172</v>
      </c>
      <c r="F362" s="21">
        <f>F363</f>
        <v>15.7</v>
      </c>
      <c r="G362" s="21">
        <f t="shared" si="107"/>
        <v>15.7</v>
      </c>
      <c r="H362" s="21">
        <f t="shared" si="107"/>
        <v>15.7</v>
      </c>
    </row>
    <row r="363" spans="1:8">
      <c r="A363" s="9" t="s">
        <v>19</v>
      </c>
      <c r="B363" s="144" t="s">
        <v>38</v>
      </c>
      <c r="C363" s="144">
        <v>2130220270</v>
      </c>
      <c r="D363" s="141" t="s">
        <v>73</v>
      </c>
      <c r="E363" s="145" t="s">
        <v>74</v>
      </c>
      <c r="F363" s="21">
        <f>F364</f>
        <v>15.7</v>
      </c>
      <c r="G363" s="21">
        <f t="shared" si="107"/>
        <v>15.7</v>
      </c>
      <c r="H363" s="21">
        <f t="shared" si="107"/>
        <v>15.7</v>
      </c>
    </row>
    <row r="364" spans="1:8">
      <c r="A364" s="9" t="s">
        <v>19</v>
      </c>
      <c r="B364" s="144" t="s">
        <v>38</v>
      </c>
      <c r="C364" s="144">
        <v>2130220270</v>
      </c>
      <c r="D364" s="144">
        <v>350</v>
      </c>
      <c r="E364" s="145" t="s">
        <v>150</v>
      </c>
      <c r="F364" s="21">
        <v>15.7</v>
      </c>
      <c r="G364" s="21">
        <v>15.7</v>
      </c>
      <c r="H364" s="21">
        <v>15.7</v>
      </c>
    </row>
    <row r="365" spans="1:8" ht="31.5">
      <c r="A365" s="9" t="s">
        <v>19</v>
      </c>
      <c r="B365" s="144" t="s">
        <v>38</v>
      </c>
      <c r="C365" s="144">
        <v>2130400000</v>
      </c>
      <c r="D365" s="144"/>
      <c r="E365" s="145" t="s">
        <v>136</v>
      </c>
      <c r="F365" s="21">
        <f>F366</f>
        <v>69.8</v>
      </c>
      <c r="G365" s="21">
        <f t="shared" ref="G365:H367" si="108">G366</f>
        <v>69.8</v>
      </c>
      <c r="H365" s="21">
        <f t="shared" si="108"/>
        <v>69.8</v>
      </c>
    </row>
    <row r="366" spans="1:8" ht="31.5">
      <c r="A366" s="9" t="s">
        <v>19</v>
      </c>
      <c r="B366" s="144" t="s">
        <v>38</v>
      </c>
      <c r="C366" s="144">
        <v>2130420290</v>
      </c>
      <c r="D366" s="144"/>
      <c r="E366" s="145" t="s">
        <v>137</v>
      </c>
      <c r="F366" s="21">
        <f>F367</f>
        <v>69.8</v>
      </c>
      <c r="G366" s="21">
        <f t="shared" si="108"/>
        <v>69.8</v>
      </c>
      <c r="H366" s="21">
        <f t="shared" si="108"/>
        <v>69.8</v>
      </c>
    </row>
    <row r="367" spans="1:8" ht="31.5">
      <c r="A367" s="9" t="s">
        <v>19</v>
      </c>
      <c r="B367" s="144" t="s">
        <v>38</v>
      </c>
      <c r="C367" s="144">
        <v>2130420290</v>
      </c>
      <c r="D367" s="141" t="s">
        <v>69</v>
      </c>
      <c r="E367" s="145" t="s">
        <v>95</v>
      </c>
      <c r="F367" s="21">
        <f>F368</f>
        <v>69.8</v>
      </c>
      <c r="G367" s="21">
        <f t="shared" si="108"/>
        <v>69.8</v>
      </c>
      <c r="H367" s="21">
        <f t="shared" si="108"/>
        <v>69.8</v>
      </c>
    </row>
    <row r="368" spans="1:8" ht="31.5">
      <c r="A368" s="9" t="s">
        <v>19</v>
      </c>
      <c r="B368" s="144" t="s">
        <v>38</v>
      </c>
      <c r="C368" s="144">
        <v>2130420290</v>
      </c>
      <c r="D368" s="141">
        <v>240</v>
      </c>
      <c r="E368" s="145" t="s">
        <v>220</v>
      </c>
      <c r="F368" s="21">
        <v>69.8</v>
      </c>
      <c r="G368" s="21">
        <v>69.8</v>
      </c>
      <c r="H368" s="21">
        <v>69.8</v>
      </c>
    </row>
    <row r="369" spans="1:8" ht="47.25">
      <c r="A369" s="9" t="s">
        <v>19</v>
      </c>
      <c r="B369" s="144" t="s">
        <v>38</v>
      </c>
      <c r="C369" s="141">
        <v>2200000000</v>
      </c>
      <c r="D369" s="144"/>
      <c r="E369" s="145" t="s">
        <v>302</v>
      </c>
      <c r="F369" s="21">
        <f>F370</f>
        <v>122.6</v>
      </c>
      <c r="G369" s="21">
        <f t="shared" ref="G369:H373" si="109">G370</f>
        <v>122.6</v>
      </c>
      <c r="H369" s="21">
        <f t="shared" si="109"/>
        <v>122.6</v>
      </c>
    </row>
    <row r="370" spans="1:8" ht="47.25">
      <c r="A370" s="9" t="s">
        <v>19</v>
      </c>
      <c r="B370" s="144" t="s">
        <v>38</v>
      </c>
      <c r="C370" s="141">
        <v>2240000000</v>
      </c>
      <c r="D370" s="10"/>
      <c r="E370" s="145" t="s">
        <v>132</v>
      </c>
      <c r="F370" s="21">
        <f>F371</f>
        <v>122.6</v>
      </c>
      <c r="G370" s="21">
        <f t="shared" si="109"/>
        <v>122.6</v>
      </c>
      <c r="H370" s="21">
        <f t="shared" si="109"/>
        <v>122.6</v>
      </c>
    </row>
    <row r="371" spans="1:8" ht="31.5">
      <c r="A371" s="9" t="s">
        <v>19</v>
      </c>
      <c r="B371" s="144" t="s">
        <v>38</v>
      </c>
      <c r="C371" s="10" t="s">
        <v>290</v>
      </c>
      <c r="D371" s="10"/>
      <c r="E371" s="145" t="s">
        <v>136</v>
      </c>
      <c r="F371" s="21">
        <f>F372+F375+F378</f>
        <v>122.6</v>
      </c>
      <c r="G371" s="21">
        <f t="shared" ref="G371:H371" si="110">G372+G375+G378</f>
        <v>122.6</v>
      </c>
      <c r="H371" s="21">
        <f t="shared" si="110"/>
        <v>122.6</v>
      </c>
    </row>
    <row r="372" spans="1:8">
      <c r="A372" s="9" t="s">
        <v>19</v>
      </c>
      <c r="B372" s="2" t="s">
        <v>38</v>
      </c>
      <c r="C372" s="10" t="s">
        <v>291</v>
      </c>
      <c r="D372" s="11"/>
      <c r="E372" s="145" t="s">
        <v>139</v>
      </c>
      <c r="F372" s="21">
        <f>F373</f>
        <v>63.8</v>
      </c>
      <c r="G372" s="21">
        <f t="shared" si="109"/>
        <v>63.8</v>
      </c>
      <c r="H372" s="21">
        <f t="shared" si="109"/>
        <v>63.8</v>
      </c>
    </row>
    <row r="373" spans="1:8" ht="31.5">
      <c r="A373" s="9" t="s">
        <v>19</v>
      </c>
      <c r="B373" s="2" t="s">
        <v>38</v>
      </c>
      <c r="C373" s="10" t="s">
        <v>291</v>
      </c>
      <c r="D373" s="141" t="s">
        <v>69</v>
      </c>
      <c r="E373" s="145" t="s">
        <v>95</v>
      </c>
      <c r="F373" s="21">
        <f>F374</f>
        <v>63.8</v>
      </c>
      <c r="G373" s="21">
        <f t="shared" si="109"/>
        <v>63.8</v>
      </c>
      <c r="H373" s="21">
        <f t="shared" si="109"/>
        <v>63.8</v>
      </c>
    </row>
    <row r="374" spans="1:8" ht="31.5">
      <c r="A374" s="9" t="s">
        <v>19</v>
      </c>
      <c r="B374" s="2" t="s">
        <v>38</v>
      </c>
      <c r="C374" s="10" t="s">
        <v>291</v>
      </c>
      <c r="D374" s="141">
        <v>240</v>
      </c>
      <c r="E374" s="145" t="s">
        <v>220</v>
      </c>
      <c r="F374" s="21">
        <v>63.8</v>
      </c>
      <c r="G374" s="21">
        <v>63.8</v>
      </c>
      <c r="H374" s="21">
        <v>63.8</v>
      </c>
    </row>
    <row r="375" spans="1:8" ht="31.5">
      <c r="A375" s="9" t="s">
        <v>19</v>
      </c>
      <c r="B375" s="144" t="s">
        <v>38</v>
      </c>
      <c r="C375" s="10" t="s">
        <v>292</v>
      </c>
      <c r="D375" s="10"/>
      <c r="E375" s="145" t="s">
        <v>134</v>
      </c>
      <c r="F375" s="21">
        <f t="shared" ref="F375:H376" si="111">F376</f>
        <v>22.8</v>
      </c>
      <c r="G375" s="21">
        <f t="shared" si="111"/>
        <v>22.8</v>
      </c>
      <c r="H375" s="21">
        <f t="shared" si="111"/>
        <v>22.8</v>
      </c>
    </row>
    <row r="376" spans="1:8" ht="31.5">
      <c r="A376" s="9" t="s">
        <v>19</v>
      </c>
      <c r="B376" s="144" t="s">
        <v>38</v>
      </c>
      <c r="C376" s="10" t="s">
        <v>292</v>
      </c>
      <c r="D376" s="141" t="s">
        <v>69</v>
      </c>
      <c r="E376" s="145" t="s">
        <v>95</v>
      </c>
      <c r="F376" s="21">
        <f t="shared" si="111"/>
        <v>22.8</v>
      </c>
      <c r="G376" s="21">
        <f t="shared" si="111"/>
        <v>22.8</v>
      </c>
      <c r="H376" s="21">
        <f t="shared" si="111"/>
        <v>22.8</v>
      </c>
    </row>
    <row r="377" spans="1:8" ht="31.5">
      <c r="A377" s="9" t="s">
        <v>19</v>
      </c>
      <c r="B377" s="144" t="s">
        <v>38</v>
      </c>
      <c r="C377" s="10" t="s">
        <v>292</v>
      </c>
      <c r="D377" s="144">
        <v>240</v>
      </c>
      <c r="E377" s="145" t="s">
        <v>220</v>
      </c>
      <c r="F377" s="21">
        <v>22.8</v>
      </c>
      <c r="G377" s="21">
        <v>22.8</v>
      </c>
      <c r="H377" s="21">
        <v>22.8</v>
      </c>
    </row>
    <row r="378" spans="1:8">
      <c r="A378" s="9" t="s">
        <v>19</v>
      </c>
      <c r="B378" s="144" t="s">
        <v>38</v>
      </c>
      <c r="C378" s="10" t="s">
        <v>293</v>
      </c>
      <c r="D378" s="10"/>
      <c r="E378" s="145" t="s">
        <v>135</v>
      </c>
      <c r="F378" s="21">
        <f t="shared" ref="F378:H379" si="112">F379</f>
        <v>36</v>
      </c>
      <c r="G378" s="21">
        <f t="shared" si="112"/>
        <v>36</v>
      </c>
      <c r="H378" s="21">
        <f t="shared" si="112"/>
        <v>36</v>
      </c>
    </row>
    <row r="379" spans="1:8">
      <c r="A379" s="9" t="s">
        <v>19</v>
      </c>
      <c r="B379" s="144" t="s">
        <v>38</v>
      </c>
      <c r="C379" s="10" t="s">
        <v>293</v>
      </c>
      <c r="D379" s="141" t="s">
        <v>73</v>
      </c>
      <c r="E379" s="145" t="s">
        <v>74</v>
      </c>
      <c r="F379" s="21">
        <f t="shared" si="112"/>
        <v>36</v>
      </c>
      <c r="G379" s="21">
        <f t="shared" si="112"/>
        <v>36</v>
      </c>
      <c r="H379" s="21">
        <f t="shared" si="112"/>
        <v>36</v>
      </c>
    </row>
    <row r="380" spans="1:8" ht="31.5">
      <c r="A380" s="9" t="s">
        <v>19</v>
      </c>
      <c r="B380" s="144" t="s">
        <v>38</v>
      </c>
      <c r="C380" s="10" t="s">
        <v>293</v>
      </c>
      <c r="D380" s="10" t="s">
        <v>319</v>
      </c>
      <c r="E380" s="145" t="s">
        <v>320</v>
      </c>
      <c r="F380" s="21">
        <v>36</v>
      </c>
      <c r="G380" s="21">
        <v>36</v>
      </c>
      <c r="H380" s="21">
        <v>36</v>
      </c>
    </row>
    <row r="381" spans="1:8">
      <c r="A381" s="144" t="s">
        <v>19</v>
      </c>
      <c r="B381" s="144" t="s">
        <v>41</v>
      </c>
      <c r="C381" s="144" t="s">
        <v>66</v>
      </c>
      <c r="D381" s="144" t="s">
        <v>66</v>
      </c>
      <c r="E381" s="42" t="s">
        <v>82</v>
      </c>
      <c r="F381" s="21">
        <f>F382</f>
        <v>64638.500000000007</v>
      </c>
      <c r="G381" s="21">
        <f>G382</f>
        <v>63610.10000000002</v>
      </c>
      <c r="H381" s="21">
        <f>H382</f>
        <v>63610.10000000002</v>
      </c>
    </row>
    <row r="382" spans="1:8">
      <c r="A382" s="144" t="s">
        <v>19</v>
      </c>
      <c r="B382" s="144" t="s">
        <v>42</v>
      </c>
      <c r="C382" s="144" t="s">
        <v>66</v>
      </c>
      <c r="D382" s="144" t="s">
        <v>66</v>
      </c>
      <c r="E382" s="145" t="s">
        <v>13</v>
      </c>
      <c r="F382" s="21">
        <f>F389+F420+F383</f>
        <v>64638.500000000007</v>
      </c>
      <c r="G382" s="21">
        <f t="shared" ref="G382:H382" si="113">G389+G420+G383</f>
        <v>63610.10000000002</v>
      </c>
      <c r="H382" s="21">
        <f t="shared" si="113"/>
        <v>63610.10000000002</v>
      </c>
    </row>
    <row r="383" spans="1:8" ht="47.25">
      <c r="A383" s="144" t="s">
        <v>19</v>
      </c>
      <c r="B383" s="144" t="s">
        <v>42</v>
      </c>
      <c r="C383" s="141">
        <v>2100000000</v>
      </c>
      <c r="D383" s="24"/>
      <c r="E383" s="145" t="s">
        <v>304</v>
      </c>
      <c r="F383" s="21">
        <f>F384</f>
        <v>126.3</v>
      </c>
      <c r="G383" s="21">
        <f t="shared" ref="G383:H387" si="114">G384</f>
        <v>126.3</v>
      </c>
      <c r="H383" s="21">
        <f t="shared" si="114"/>
        <v>126.3</v>
      </c>
    </row>
    <row r="384" spans="1:8" ht="31.5">
      <c r="A384" s="144" t="s">
        <v>19</v>
      </c>
      <c r="B384" s="144" t="s">
        <v>42</v>
      </c>
      <c r="C384" s="141">
        <v>2130000000</v>
      </c>
      <c r="D384" s="24"/>
      <c r="E384" s="145" t="s">
        <v>114</v>
      </c>
      <c r="F384" s="21">
        <f>F385</f>
        <v>126.3</v>
      </c>
      <c r="G384" s="21">
        <f t="shared" si="114"/>
        <v>126.3</v>
      </c>
      <c r="H384" s="21">
        <f t="shared" si="114"/>
        <v>126.3</v>
      </c>
    </row>
    <row r="385" spans="1:8" ht="47.25">
      <c r="A385" s="144" t="s">
        <v>19</v>
      </c>
      <c r="B385" s="144" t="s">
        <v>42</v>
      </c>
      <c r="C385" s="141">
        <v>2130300000</v>
      </c>
      <c r="D385" s="24"/>
      <c r="E385" s="145" t="s">
        <v>115</v>
      </c>
      <c r="F385" s="21">
        <f>F386</f>
        <v>126.3</v>
      </c>
      <c r="G385" s="21">
        <f t="shared" si="114"/>
        <v>126.3</v>
      </c>
      <c r="H385" s="21">
        <f t="shared" si="114"/>
        <v>126.3</v>
      </c>
    </row>
    <row r="386" spans="1:8" ht="31.5">
      <c r="A386" s="144" t="s">
        <v>19</v>
      </c>
      <c r="B386" s="144" t="s">
        <v>42</v>
      </c>
      <c r="C386" s="141">
        <v>2130320280</v>
      </c>
      <c r="D386" s="24"/>
      <c r="E386" s="145" t="s">
        <v>116</v>
      </c>
      <c r="F386" s="21">
        <f>F387</f>
        <v>126.3</v>
      </c>
      <c r="G386" s="21">
        <f t="shared" si="114"/>
        <v>126.3</v>
      </c>
      <c r="H386" s="21">
        <f t="shared" si="114"/>
        <v>126.3</v>
      </c>
    </row>
    <row r="387" spans="1:8" ht="31.5">
      <c r="A387" s="144" t="s">
        <v>19</v>
      </c>
      <c r="B387" s="144" t="s">
        <v>42</v>
      </c>
      <c r="C387" s="141">
        <v>2130320280</v>
      </c>
      <c r="D387" s="141" t="s">
        <v>97</v>
      </c>
      <c r="E387" s="145" t="s">
        <v>98</v>
      </c>
      <c r="F387" s="21">
        <f>F388</f>
        <v>126.3</v>
      </c>
      <c r="G387" s="21">
        <f t="shared" si="114"/>
        <v>126.3</v>
      </c>
      <c r="H387" s="21">
        <f t="shared" si="114"/>
        <v>126.3</v>
      </c>
    </row>
    <row r="388" spans="1:8">
      <c r="A388" s="144" t="s">
        <v>19</v>
      </c>
      <c r="B388" s="144" t="s">
        <v>42</v>
      </c>
      <c r="C388" s="141">
        <v>2130320280</v>
      </c>
      <c r="D388" s="144">
        <v>610</v>
      </c>
      <c r="E388" s="145" t="s">
        <v>104</v>
      </c>
      <c r="F388" s="21">
        <v>126.3</v>
      </c>
      <c r="G388" s="21">
        <v>126.3</v>
      </c>
      <c r="H388" s="21">
        <v>126.3</v>
      </c>
    </row>
    <row r="389" spans="1:8" ht="47.25">
      <c r="A389" s="144" t="s">
        <v>19</v>
      </c>
      <c r="B389" s="144" t="s">
        <v>42</v>
      </c>
      <c r="C389" s="141">
        <v>2200000000</v>
      </c>
      <c r="D389" s="144"/>
      <c r="E389" s="145" t="s">
        <v>302</v>
      </c>
      <c r="F389" s="21">
        <f>F390+F405</f>
        <v>61383.3</v>
      </c>
      <c r="G389" s="21">
        <f>G390+G405</f>
        <v>61098.000000000015</v>
      </c>
      <c r="H389" s="21">
        <f>H390+H405</f>
        <v>61098.000000000015</v>
      </c>
    </row>
    <row r="390" spans="1:8" ht="31.5">
      <c r="A390" s="144" t="s">
        <v>19</v>
      </c>
      <c r="B390" s="144" t="s">
        <v>42</v>
      </c>
      <c r="C390" s="141">
        <v>2210000000</v>
      </c>
      <c r="D390" s="144"/>
      <c r="E390" s="145" t="s">
        <v>181</v>
      </c>
      <c r="F390" s="21">
        <f>F391+F401</f>
        <v>19963.600000000002</v>
      </c>
      <c r="G390" s="21">
        <f>G391+G401</f>
        <v>19883.600000000002</v>
      </c>
      <c r="H390" s="21">
        <f>H391+H401</f>
        <v>19883.600000000002</v>
      </c>
    </row>
    <row r="391" spans="1:8" ht="31.5">
      <c r="A391" s="144" t="s">
        <v>19</v>
      </c>
      <c r="B391" s="144" t="s">
        <v>42</v>
      </c>
      <c r="C391" s="141">
        <v>2210100000</v>
      </c>
      <c r="D391" s="144"/>
      <c r="E391" s="145" t="s">
        <v>182</v>
      </c>
      <c r="F391" s="21">
        <f>F395+F392+F398</f>
        <v>19883.600000000002</v>
      </c>
      <c r="G391" s="21">
        <f>G395+G392+G398</f>
        <v>19883.600000000002</v>
      </c>
      <c r="H391" s="21">
        <f>H395+H392+H398</f>
        <v>19883.600000000002</v>
      </c>
    </row>
    <row r="392" spans="1:8" ht="47.25">
      <c r="A392" s="144" t="s">
        <v>19</v>
      </c>
      <c r="B392" s="144" t="s">
        <v>42</v>
      </c>
      <c r="C392" s="141">
        <v>2210110680</v>
      </c>
      <c r="D392" s="144"/>
      <c r="E392" s="61" t="s">
        <v>235</v>
      </c>
      <c r="F392" s="21">
        <f t="shared" ref="F392:H393" si="115">F393</f>
        <v>11702.9</v>
      </c>
      <c r="G392" s="21">
        <f t="shared" si="115"/>
        <v>11702.9</v>
      </c>
      <c r="H392" s="21">
        <f t="shared" si="115"/>
        <v>11702.9</v>
      </c>
    </row>
    <row r="393" spans="1:8" ht="31.5">
      <c r="A393" s="144" t="s">
        <v>19</v>
      </c>
      <c r="B393" s="144" t="s">
        <v>42</v>
      </c>
      <c r="C393" s="141">
        <v>2210110680</v>
      </c>
      <c r="D393" s="141" t="s">
        <v>97</v>
      </c>
      <c r="E393" s="55" t="s">
        <v>98</v>
      </c>
      <c r="F393" s="21">
        <f t="shared" si="115"/>
        <v>11702.9</v>
      </c>
      <c r="G393" s="21">
        <f t="shared" si="115"/>
        <v>11702.9</v>
      </c>
      <c r="H393" s="21">
        <f t="shared" si="115"/>
        <v>11702.9</v>
      </c>
    </row>
    <row r="394" spans="1:8">
      <c r="A394" s="144" t="s">
        <v>19</v>
      </c>
      <c r="B394" s="144" t="s">
        <v>42</v>
      </c>
      <c r="C394" s="141">
        <v>2210110680</v>
      </c>
      <c r="D394" s="144">
        <v>610</v>
      </c>
      <c r="E394" s="55" t="s">
        <v>104</v>
      </c>
      <c r="F394" s="21">
        <v>11702.9</v>
      </c>
      <c r="G394" s="21">
        <v>11702.9</v>
      </c>
      <c r="H394" s="21">
        <v>11702.9</v>
      </c>
    </row>
    <row r="395" spans="1:8" ht="31.5">
      <c r="A395" s="144" t="s">
        <v>19</v>
      </c>
      <c r="B395" s="144" t="s">
        <v>42</v>
      </c>
      <c r="C395" s="141">
        <v>2210120010</v>
      </c>
      <c r="D395" s="144"/>
      <c r="E395" s="145" t="s">
        <v>123</v>
      </c>
      <c r="F395" s="21">
        <f t="shared" ref="F395:H396" si="116">F396</f>
        <v>8062.5</v>
      </c>
      <c r="G395" s="21">
        <f t="shared" si="116"/>
        <v>8062.5</v>
      </c>
      <c r="H395" s="21">
        <f t="shared" si="116"/>
        <v>8062.5</v>
      </c>
    </row>
    <row r="396" spans="1:8" ht="31.5">
      <c r="A396" s="144" t="s">
        <v>19</v>
      </c>
      <c r="B396" s="144" t="s">
        <v>42</v>
      </c>
      <c r="C396" s="141">
        <v>2210120010</v>
      </c>
      <c r="D396" s="141" t="s">
        <v>97</v>
      </c>
      <c r="E396" s="145" t="s">
        <v>98</v>
      </c>
      <c r="F396" s="21">
        <f t="shared" si="116"/>
        <v>8062.5</v>
      </c>
      <c r="G396" s="21">
        <f t="shared" si="116"/>
        <v>8062.5</v>
      </c>
      <c r="H396" s="21">
        <f t="shared" si="116"/>
        <v>8062.5</v>
      </c>
    </row>
    <row r="397" spans="1:8">
      <c r="A397" s="144" t="s">
        <v>19</v>
      </c>
      <c r="B397" s="144" t="s">
        <v>42</v>
      </c>
      <c r="C397" s="141">
        <v>2210120010</v>
      </c>
      <c r="D397" s="144">
        <v>610</v>
      </c>
      <c r="E397" s="145" t="s">
        <v>104</v>
      </c>
      <c r="F397" s="21">
        <v>8062.5</v>
      </c>
      <c r="G397" s="21">
        <v>8062.5</v>
      </c>
      <c r="H397" s="21">
        <v>8062.5</v>
      </c>
    </row>
    <row r="398" spans="1:8" ht="47.25">
      <c r="A398" s="144" t="s">
        <v>19</v>
      </c>
      <c r="B398" s="144" t="s">
        <v>42</v>
      </c>
      <c r="C398" s="141" t="s">
        <v>294</v>
      </c>
      <c r="D398" s="144"/>
      <c r="E398" s="61" t="s">
        <v>244</v>
      </c>
      <c r="F398" s="21">
        <f t="shared" ref="F398:H399" si="117">F399</f>
        <v>118.2</v>
      </c>
      <c r="G398" s="21">
        <f t="shared" si="117"/>
        <v>118.2</v>
      </c>
      <c r="H398" s="21">
        <f t="shared" si="117"/>
        <v>118.2</v>
      </c>
    </row>
    <row r="399" spans="1:8" ht="31.5">
      <c r="A399" s="144" t="s">
        <v>19</v>
      </c>
      <c r="B399" s="144" t="s">
        <v>42</v>
      </c>
      <c r="C399" s="141" t="s">
        <v>294</v>
      </c>
      <c r="D399" s="141" t="s">
        <v>97</v>
      </c>
      <c r="E399" s="55" t="s">
        <v>98</v>
      </c>
      <c r="F399" s="21">
        <f t="shared" si="117"/>
        <v>118.2</v>
      </c>
      <c r="G399" s="21">
        <f t="shared" si="117"/>
        <v>118.2</v>
      </c>
      <c r="H399" s="21">
        <f t="shared" si="117"/>
        <v>118.2</v>
      </c>
    </row>
    <row r="400" spans="1:8">
      <c r="A400" s="144" t="s">
        <v>19</v>
      </c>
      <c r="B400" s="144" t="s">
        <v>42</v>
      </c>
      <c r="C400" s="141" t="s">
        <v>294</v>
      </c>
      <c r="D400" s="144">
        <v>610</v>
      </c>
      <c r="E400" s="55" t="s">
        <v>104</v>
      </c>
      <c r="F400" s="21">
        <v>118.2</v>
      </c>
      <c r="G400" s="21">
        <v>118.2</v>
      </c>
      <c r="H400" s="21">
        <v>118.2</v>
      </c>
    </row>
    <row r="401" spans="1:8" ht="47.25">
      <c r="A401" s="144" t="s">
        <v>19</v>
      </c>
      <c r="B401" s="144" t="s">
        <v>42</v>
      </c>
      <c r="C401" s="141">
        <v>2210200000</v>
      </c>
      <c r="D401" s="144"/>
      <c r="E401" s="145" t="s">
        <v>183</v>
      </c>
      <c r="F401" s="21">
        <f>F402</f>
        <v>80</v>
      </c>
      <c r="G401" s="21">
        <f t="shared" ref="G401:H401" si="118">G402</f>
        <v>0</v>
      </c>
      <c r="H401" s="21">
        <f t="shared" si="118"/>
        <v>0</v>
      </c>
    </row>
    <row r="402" spans="1:8" ht="47.25">
      <c r="A402" s="144" t="s">
        <v>19</v>
      </c>
      <c r="B402" s="144" t="s">
        <v>42</v>
      </c>
      <c r="C402" s="141" t="s">
        <v>355</v>
      </c>
      <c r="D402" s="144"/>
      <c r="E402" s="145" t="s">
        <v>356</v>
      </c>
      <c r="F402" s="21">
        <f t="shared" ref="F402:H403" si="119">F403</f>
        <v>80</v>
      </c>
      <c r="G402" s="21">
        <f t="shared" si="119"/>
        <v>0</v>
      </c>
      <c r="H402" s="21">
        <f t="shared" si="119"/>
        <v>0</v>
      </c>
    </row>
    <row r="403" spans="1:8" ht="31.5">
      <c r="A403" s="144" t="s">
        <v>19</v>
      </c>
      <c r="B403" s="144" t="s">
        <v>42</v>
      </c>
      <c r="C403" s="141" t="s">
        <v>355</v>
      </c>
      <c r="D403" s="141" t="s">
        <v>97</v>
      </c>
      <c r="E403" s="145" t="s">
        <v>98</v>
      </c>
      <c r="F403" s="21">
        <f t="shared" si="119"/>
        <v>80</v>
      </c>
      <c r="G403" s="21">
        <f t="shared" si="119"/>
        <v>0</v>
      </c>
      <c r="H403" s="21">
        <f t="shared" si="119"/>
        <v>0</v>
      </c>
    </row>
    <row r="404" spans="1:8">
      <c r="A404" s="144" t="s">
        <v>19</v>
      </c>
      <c r="B404" s="144" t="s">
        <v>42</v>
      </c>
      <c r="C404" s="141" t="s">
        <v>355</v>
      </c>
      <c r="D404" s="144">
        <v>610</v>
      </c>
      <c r="E404" s="145" t="s">
        <v>104</v>
      </c>
      <c r="F404" s="21">
        <v>80</v>
      </c>
      <c r="G404" s="21">
        <v>0</v>
      </c>
      <c r="H404" s="21">
        <v>0</v>
      </c>
    </row>
    <row r="405" spans="1:8" ht="31.5">
      <c r="A405" s="144" t="s">
        <v>19</v>
      </c>
      <c r="B405" s="144" t="s">
        <v>42</v>
      </c>
      <c r="C405" s="141">
        <v>2220000000</v>
      </c>
      <c r="D405" s="144"/>
      <c r="E405" s="145" t="s">
        <v>138</v>
      </c>
      <c r="F405" s="21">
        <f>F406+F416</f>
        <v>41419.700000000004</v>
      </c>
      <c r="G405" s="21">
        <f t="shared" ref="G405:H405" si="120">G406+G416</f>
        <v>41214.400000000009</v>
      </c>
      <c r="H405" s="21">
        <f t="shared" si="120"/>
        <v>41214.400000000009</v>
      </c>
    </row>
    <row r="406" spans="1:8" ht="47.25">
      <c r="A406" s="144" t="s">
        <v>19</v>
      </c>
      <c r="B406" s="144" t="s">
        <v>42</v>
      </c>
      <c r="C406" s="144">
        <v>2220100000</v>
      </c>
      <c r="D406" s="144"/>
      <c r="E406" s="145" t="s">
        <v>184</v>
      </c>
      <c r="F406" s="21">
        <f>F410+F407+F413</f>
        <v>40343.600000000006</v>
      </c>
      <c r="G406" s="21">
        <f>G410+G407+G413</f>
        <v>40343.600000000006</v>
      </c>
      <c r="H406" s="21">
        <f>H410+H407+H413</f>
        <v>40343.600000000006</v>
      </c>
    </row>
    <row r="407" spans="1:8" ht="47.25">
      <c r="A407" s="144" t="s">
        <v>19</v>
      </c>
      <c r="B407" s="144" t="s">
        <v>42</v>
      </c>
      <c r="C407" s="144">
        <v>2220110680</v>
      </c>
      <c r="D407" s="144"/>
      <c r="E407" s="61" t="s">
        <v>235</v>
      </c>
      <c r="F407" s="21">
        <f t="shared" ref="F407:H408" si="121">F408</f>
        <v>24185.9</v>
      </c>
      <c r="G407" s="21">
        <f t="shared" si="121"/>
        <v>24185.9</v>
      </c>
      <c r="H407" s="21">
        <f t="shared" si="121"/>
        <v>24185.9</v>
      </c>
    </row>
    <row r="408" spans="1:8" ht="31.5">
      <c r="A408" s="144" t="s">
        <v>19</v>
      </c>
      <c r="B408" s="144" t="s">
        <v>42</v>
      </c>
      <c r="C408" s="144">
        <v>2220110680</v>
      </c>
      <c r="D408" s="141" t="s">
        <v>97</v>
      </c>
      <c r="E408" s="55" t="s">
        <v>98</v>
      </c>
      <c r="F408" s="21">
        <f t="shared" si="121"/>
        <v>24185.9</v>
      </c>
      <c r="G408" s="21">
        <f t="shared" si="121"/>
        <v>24185.9</v>
      </c>
      <c r="H408" s="21">
        <f t="shared" si="121"/>
        <v>24185.9</v>
      </c>
    </row>
    <row r="409" spans="1:8">
      <c r="A409" s="144" t="s">
        <v>19</v>
      </c>
      <c r="B409" s="144" t="s">
        <v>42</v>
      </c>
      <c r="C409" s="144">
        <v>2220110680</v>
      </c>
      <c r="D409" s="144">
        <v>610</v>
      </c>
      <c r="E409" s="55" t="s">
        <v>104</v>
      </c>
      <c r="F409" s="21">
        <v>24185.9</v>
      </c>
      <c r="G409" s="21">
        <v>24185.9</v>
      </c>
      <c r="H409" s="21">
        <v>24185.9</v>
      </c>
    </row>
    <row r="410" spans="1:8" ht="31.5">
      <c r="A410" s="144" t="s">
        <v>19</v>
      </c>
      <c r="B410" s="144" t="s">
        <v>42</v>
      </c>
      <c r="C410" s="144">
        <v>2220120010</v>
      </c>
      <c r="D410" s="144"/>
      <c r="E410" s="145" t="s">
        <v>123</v>
      </c>
      <c r="F410" s="21">
        <f t="shared" ref="F410:H411" si="122">F411</f>
        <v>15913.4</v>
      </c>
      <c r="G410" s="21">
        <f t="shared" si="122"/>
        <v>15913.4</v>
      </c>
      <c r="H410" s="21">
        <f t="shared" si="122"/>
        <v>15913.4</v>
      </c>
    </row>
    <row r="411" spans="1:8" ht="31.5">
      <c r="A411" s="144" t="s">
        <v>19</v>
      </c>
      <c r="B411" s="144" t="s">
        <v>42</v>
      </c>
      <c r="C411" s="144">
        <v>2220120010</v>
      </c>
      <c r="D411" s="141" t="s">
        <v>97</v>
      </c>
      <c r="E411" s="145" t="s">
        <v>98</v>
      </c>
      <c r="F411" s="21">
        <f t="shared" si="122"/>
        <v>15913.4</v>
      </c>
      <c r="G411" s="21">
        <f t="shared" si="122"/>
        <v>15913.4</v>
      </c>
      <c r="H411" s="21">
        <f t="shared" si="122"/>
        <v>15913.4</v>
      </c>
    </row>
    <row r="412" spans="1:8">
      <c r="A412" s="144" t="s">
        <v>19</v>
      </c>
      <c r="B412" s="144" t="s">
        <v>42</v>
      </c>
      <c r="C412" s="144">
        <v>2220120010</v>
      </c>
      <c r="D412" s="144">
        <v>610</v>
      </c>
      <c r="E412" s="145" t="s">
        <v>104</v>
      </c>
      <c r="F412" s="21">
        <v>15913.4</v>
      </c>
      <c r="G412" s="21">
        <v>15913.4</v>
      </c>
      <c r="H412" s="21">
        <v>15913.4</v>
      </c>
    </row>
    <row r="413" spans="1:8" ht="47.25">
      <c r="A413" s="144" t="s">
        <v>19</v>
      </c>
      <c r="B413" s="144" t="s">
        <v>42</v>
      </c>
      <c r="C413" s="144" t="s">
        <v>295</v>
      </c>
      <c r="D413" s="144"/>
      <c r="E413" s="61" t="s">
        <v>244</v>
      </c>
      <c r="F413" s="21">
        <f t="shared" ref="F413:H414" si="123">F414</f>
        <v>244.3</v>
      </c>
      <c r="G413" s="21">
        <f t="shared" si="123"/>
        <v>244.3</v>
      </c>
      <c r="H413" s="21">
        <f t="shared" si="123"/>
        <v>244.3</v>
      </c>
    </row>
    <row r="414" spans="1:8" ht="31.5">
      <c r="A414" s="144" t="s">
        <v>19</v>
      </c>
      <c r="B414" s="144" t="s">
        <v>42</v>
      </c>
      <c r="C414" s="144" t="s">
        <v>295</v>
      </c>
      <c r="D414" s="141" t="s">
        <v>97</v>
      </c>
      <c r="E414" s="55" t="s">
        <v>98</v>
      </c>
      <c r="F414" s="21">
        <f t="shared" si="123"/>
        <v>244.3</v>
      </c>
      <c r="G414" s="21">
        <f t="shared" si="123"/>
        <v>244.3</v>
      </c>
      <c r="H414" s="21">
        <f t="shared" si="123"/>
        <v>244.3</v>
      </c>
    </row>
    <row r="415" spans="1:8">
      <c r="A415" s="144" t="s">
        <v>19</v>
      </c>
      <c r="B415" s="144" t="s">
        <v>42</v>
      </c>
      <c r="C415" s="144" t="s">
        <v>295</v>
      </c>
      <c r="D415" s="144">
        <v>610</v>
      </c>
      <c r="E415" s="55" t="s">
        <v>104</v>
      </c>
      <c r="F415" s="21">
        <v>244.3</v>
      </c>
      <c r="G415" s="21">
        <v>244.3</v>
      </c>
      <c r="H415" s="21">
        <v>244.3</v>
      </c>
    </row>
    <row r="416" spans="1:8" ht="31.5">
      <c r="A416" s="144" t="s">
        <v>19</v>
      </c>
      <c r="B416" s="144" t="s">
        <v>42</v>
      </c>
      <c r="C416" s="144">
        <v>2220200000</v>
      </c>
      <c r="D416" s="144"/>
      <c r="E416" s="145" t="s">
        <v>185</v>
      </c>
      <c r="F416" s="21">
        <f>F417</f>
        <v>1076.0999999999999</v>
      </c>
      <c r="G416" s="21">
        <f t="shared" ref="G416:H418" si="124">G417</f>
        <v>870.8</v>
      </c>
      <c r="H416" s="21">
        <f t="shared" si="124"/>
        <v>870.8</v>
      </c>
    </row>
    <row r="417" spans="1:8">
      <c r="A417" s="144" t="s">
        <v>19</v>
      </c>
      <c r="B417" s="144" t="s">
        <v>42</v>
      </c>
      <c r="C417" s="144">
        <v>2220220320</v>
      </c>
      <c r="D417" s="144"/>
      <c r="E417" s="145" t="s">
        <v>139</v>
      </c>
      <c r="F417" s="21">
        <f>F418</f>
        <v>1076.0999999999999</v>
      </c>
      <c r="G417" s="21">
        <f t="shared" si="124"/>
        <v>870.8</v>
      </c>
      <c r="H417" s="21">
        <f t="shared" si="124"/>
        <v>870.8</v>
      </c>
    </row>
    <row r="418" spans="1:8" ht="31.5">
      <c r="A418" s="144" t="s">
        <v>19</v>
      </c>
      <c r="B418" s="144" t="s">
        <v>42</v>
      </c>
      <c r="C418" s="144">
        <v>2220220320</v>
      </c>
      <c r="D418" s="141" t="s">
        <v>97</v>
      </c>
      <c r="E418" s="145" t="s">
        <v>98</v>
      </c>
      <c r="F418" s="21">
        <f>F419</f>
        <v>1076.0999999999999</v>
      </c>
      <c r="G418" s="21">
        <f t="shared" si="124"/>
        <v>870.8</v>
      </c>
      <c r="H418" s="21">
        <f t="shared" si="124"/>
        <v>870.8</v>
      </c>
    </row>
    <row r="419" spans="1:8">
      <c r="A419" s="144" t="s">
        <v>19</v>
      </c>
      <c r="B419" s="144" t="s">
        <v>42</v>
      </c>
      <c r="C419" s="144">
        <v>2220220320</v>
      </c>
      <c r="D419" s="144">
        <v>610</v>
      </c>
      <c r="E419" s="145" t="s">
        <v>104</v>
      </c>
      <c r="F419" s="21">
        <v>1076.0999999999999</v>
      </c>
      <c r="G419" s="21">
        <v>870.8</v>
      </c>
      <c r="H419" s="21">
        <v>870.8</v>
      </c>
    </row>
    <row r="420" spans="1:8" ht="31.5">
      <c r="A420" s="144" t="s">
        <v>19</v>
      </c>
      <c r="B420" s="144" t="s">
        <v>42</v>
      </c>
      <c r="C420" s="141">
        <v>2500000000</v>
      </c>
      <c r="D420" s="144"/>
      <c r="E420" s="145" t="s">
        <v>303</v>
      </c>
      <c r="F420" s="21">
        <f>F421</f>
        <v>3128.9</v>
      </c>
      <c r="G420" s="21">
        <f>G421</f>
        <v>2385.8000000000002</v>
      </c>
      <c r="H420" s="21">
        <f>H421</f>
        <v>2385.8000000000002</v>
      </c>
    </row>
    <row r="421" spans="1:8" ht="31.5">
      <c r="A421" s="144" t="s">
        <v>19</v>
      </c>
      <c r="B421" s="144" t="s">
        <v>42</v>
      </c>
      <c r="C421" s="141">
        <v>2520000000</v>
      </c>
      <c r="D421" s="144"/>
      <c r="E421" s="145" t="s">
        <v>245</v>
      </c>
      <c r="F421" s="21">
        <f>F422+F426+F430</f>
        <v>3128.9</v>
      </c>
      <c r="G421" s="21">
        <f t="shared" ref="G421:H421" si="125">G422+G426+G430</f>
        <v>2385.8000000000002</v>
      </c>
      <c r="H421" s="21">
        <f t="shared" si="125"/>
        <v>2385.8000000000002</v>
      </c>
    </row>
    <row r="422" spans="1:8" ht="31.5">
      <c r="A422" s="144" t="s">
        <v>19</v>
      </c>
      <c r="B422" s="144" t="s">
        <v>42</v>
      </c>
      <c r="C422" s="141">
        <v>2520400000</v>
      </c>
      <c r="D422" s="144"/>
      <c r="E422" s="55" t="s">
        <v>316</v>
      </c>
      <c r="F422" s="21">
        <f>F423</f>
        <v>320.39999999999998</v>
      </c>
      <c r="G422" s="21">
        <f t="shared" ref="G422:H424" si="126">G423</f>
        <v>320.39999999999998</v>
      </c>
      <c r="H422" s="21">
        <f t="shared" si="126"/>
        <v>320.39999999999998</v>
      </c>
    </row>
    <row r="423" spans="1:8">
      <c r="A423" s="144" t="s">
        <v>19</v>
      </c>
      <c r="B423" s="144" t="s">
        <v>42</v>
      </c>
      <c r="C423" s="141">
        <v>2520420300</v>
      </c>
      <c r="D423" s="144"/>
      <c r="E423" s="55" t="s">
        <v>317</v>
      </c>
      <c r="F423" s="21">
        <f>F424</f>
        <v>320.39999999999998</v>
      </c>
      <c r="G423" s="21">
        <f t="shared" si="126"/>
        <v>320.39999999999998</v>
      </c>
      <c r="H423" s="21">
        <f t="shared" si="126"/>
        <v>320.39999999999998</v>
      </c>
    </row>
    <row r="424" spans="1:8" ht="31.5">
      <c r="A424" s="144" t="s">
        <v>19</v>
      </c>
      <c r="B424" s="144" t="s">
        <v>42</v>
      </c>
      <c r="C424" s="141">
        <v>2520420300</v>
      </c>
      <c r="D424" s="141" t="s">
        <v>97</v>
      </c>
      <c r="E424" s="55" t="s">
        <v>98</v>
      </c>
      <c r="F424" s="21">
        <f>F425</f>
        <v>320.39999999999998</v>
      </c>
      <c r="G424" s="21">
        <f t="shared" si="126"/>
        <v>320.39999999999998</v>
      </c>
      <c r="H424" s="21">
        <f t="shared" si="126"/>
        <v>320.39999999999998</v>
      </c>
    </row>
    <row r="425" spans="1:8">
      <c r="A425" s="144" t="s">
        <v>19</v>
      </c>
      <c r="B425" s="144" t="s">
        <v>42</v>
      </c>
      <c r="C425" s="141">
        <v>2520420300</v>
      </c>
      <c r="D425" s="144">
        <v>610</v>
      </c>
      <c r="E425" s="55" t="s">
        <v>104</v>
      </c>
      <c r="F425" s="21">
        <v>320.39999999999998</v>
      </c>
      <c r="G425" s="21">
        <v>320.39999999999998</v>
      </c>
      <c r="H425" s="21">
        <v>320.39999999999998</v>
      </c>
    </row>
    <row r="426" spans="1:8" ht="31.5">
      <c r="A426" s="144" t="s">
        <v>19</v>
      </c>
      <c r="B426" s="144" t="s">
        <v>42</v>
      </c>
      <c r="C426" s="141">
        <v>2520500000</v>
      </c>
      <c r="D426" s="144"/>
      <c r="E426" s="145" t="s">
        <v>323</v>
      </c>
      <c r="F426" s="21">
        <f>F427</f>
        <v>107.5</v>
      </c>
      <c r="G426" s="21">
        <f t="shared" ref="G426:H428" si="127">G427</f>
        <v>107.5</v>
      </c>
      <c r="H426" s="21">
        <f t="shared" si="127"/>
        <v>107.5</v>
      </c>
    </row>
    <row r="427" spans="1:8">
      <c r="A427" s="144" t="s">
        <v>19</v>
      </c>
      <c r="B427" s="144" t="s">
        <v>42</v>
      </c>
      <c r="C427" s="141">
        <v>2520520300</v>
      </c>
      <c r="D427" s="144"/>
      <c r="E427" s="145" t="s">
        <v>324</v>
      </c>
      <c r="F427" s="21">
        <f>F428</f>
        <v>107.5</v>
      </c>
      <c r="G427" s="21">
        <f t="shared" si="127"/>
        <v>107.5</v>
      </c>
      <c r="H427" s="21">
        <f t="shared" si="127"/>
        <v>107.5</v>
      </c>
    </row>
    <row r="428" spans="1:8" ht="31.5">
      <c r="A428" s="144" t="s">
        <v>19</v>
      </c>
      <c r="B428" s="144" t="s">
        <v>42</v>
      </c>
      <c r="C428" s="141">
        <v>2520520300</v>
      </c>
      <c r="D428" s="141" t="s">
        <v>97</v>
      </c>
      <c r="E428" s="55" t="s">
        <v>98</v>
      </c>
      <c r="F428" s="21">
        <f>F429</f>
        <v>107.5</v>
      </c>
      <c r="G428" s="21">
        <f t="shared" si="127"/>
        <v>107.5</v>
      </c>
      <c r="H428" s="21">
        <f t="shared" si="127"/>
        <v>107.5</v>
      </c>
    </row>
    <row r="429" spans="1:8">
      <c r="A429" s="144" t="s">
        <v>19</v>
      </c>
      <c r="B429" s="144" t="s">
        <v>42</v>
      </c>
      <c r="C429" s="141">
        <v>2520520300</v>
      </c>
      <c r="D429" s="144">
        <v>610</v>
      </c>
      <c r="E429" s="55" t="s">
        <v>104</v>
      </c>
      <c r="F429" s="21">
        <v>107.5</v>
      </c>
      <c r="G429" s="21">
        <v>107.5</v>
      </c>
      <c r="H429" s="21">
        <v>107.5</v>
      </c>
    </row>
    <row r="430" spans="1:8" ht="31.5">
      <c r="A430" s="144" t="s">
        <v>19</v>
      </c>
      <c r="B430" s="144" t="s">
        <v>42</v>
      </c>
      <c r="C430" s="141">
        <v>2520600000</v>
      </c>
      <c r="D430" s="144"/>
      <c r="E430" s="145" t="s">
        <v>322</v>
      </c>
      <c r="F430" s="21">
        <f>F431</f>
        <v>2701</v>
      </c>
      <c r="G430" s="21">
        <f t="shared" ref="G430:H432" si="128">G431</f>
        <v>1957.9</v>
      </c>
      <c r="H430" s="21">
        <f t="shared" si="128"/>
        <v>1957.9</v>
      </c>
    </row>
    <row r="431" spans="1:8">
      <c r="A431" s="144" t="s">
        <v>19</v>
      </c>
      <c r="B431" s="144" t="s">
        <v>42</v>
      </c>
      <c r="C431" s="141">
        <v>2520620200</v>
      </c>
      <c r="D431" s="144"/>
      <c r="E431" s="145" t="s">
        <v>277</v>
      </c>
      <c r="F431" s="21">
        <f>F432</f>
        <v>2701</v>
      </c>
      <c r="G431" s="21">
        <f t="shared" si="128"/>
        <v>1957.9</v>
      </c>
      <c r="H431" s="21">
        <f t="shared" si="128"/>
        <v>1957.9</v>
      </c>
    </row>
    <row r="432" spans="1:8" ht="31.5">
      <c r="A432" s="144" t="s">
        <v>19</v>
      </c>
      <c r="B432" s="144" t="s">
        <v>42</v>
      </c>
      <c r="C432" s="141">
        <v>2520620200</v>
      </c>
      <c r="D432" s="141" t="s">
        <v>97</v>
      </c>
      <c r="E432" s="55" t="s">
        <v>98</v>
      </c>
      <c r="F432" s="21">
        <f>F433</f>
        <v>2701</v>
      </c>
      <c r="G432" s="21">
        <f t="shared" si="128"/>
        <v>1957.9</v>
      </c>
      <c r="H432" s="21">
        <f t="shared" si="128"/>
        <v>1957.9</v>
      </c>
    </row>
    <row r="433" spans="1:8">
      <c r="A433" s="144" t="s">
        <v>19</v>
      </c>
      <c r="B433" s="144" t="s">
        <v>42</v>
      </c>
      <c r="C433" s="141">
        <v>2520620200</v>
      </c>
      <c r="D433" s="144">
        <v>610</v>
      </c>
      <c r="E433" s="55" t="s">
        <v>104</v>
      </c>
      <c r="F433" s="21">
        <f>2007.9+693.1</f>
        <v>2701</v>
      </c>
      <c r="G433" s="21">
        <v>1957.9</v>
      </c>
      <c r="H433" s="21">
        <v>1957.9</v>
      </c>
    </row>
    <row r="434" spans="1:8">
      <c r="A434" s="144" t="s">
        <v>19</v>
      </c>
      <c r="B434" s="144" t="s">
        <v>39</v>
      </c>
      <c r="C434" s="144" t="s">
        <v>66</v>
      </c>
      <c r="D434" s="144" t="s">
        <v>66</v>
      </c>
      <c r="E434" s="42" t="s">
        <v>31</v>
      </c>
      <c r="F434" s="21">
        <f>F435+F444+F457</f>
        <v>2189.8000000000002</v>
      </c>
      <c r="G434" s="21">
        <f>G435+G444+G457</f>
        <v>2189.8000000000002</v>
      </c>
      <c r="H434" s="21">
        <f>H435+H444+H457</f>
        <v>2189.8000000000002</v>
      </c>
    </row>
    <row r="435" spans="1:8">
      <c r="A435" s="144" t="s">
        <v>19</v>
      </c>
      <c r="B435" s="144" t="s">
        <v>53</v>
      </c>
      <c r="C435" s="144" t="s">
        <v>66</v>
      </c>
      <c r="D435" s="144" t="s">
        <v>66</v>
      </c>
      <c r="E435" s="145" t="s">
        <v>32</v>
      </c>
      <c r="F435" s="21">
        <f>F436</f>
        <v>972.3</v>
      </c>
      <c r="G435" s="21">
        <f t="shared" ref="G435:H438" si="129">G436</f>
        <v>972.3</v>
      </c>
      <c r="H435" s="21">
        <f t="shared" si="129"/>
        <v>972.3</v>
      </c>
    </row>
    <row r="436" spans="1:8" ht="47.25">
      <c r="A436" s="144" t="s">
        <v>19</v>
      </c>
      <c r="B436" s="144" t="s">
        <v>53</v>
      </c>
      <c r="C436" s="141">
        <v>2200000000</v>
      </c>
      <c r="D436" s="144"/>
      <c r="E436" s="145" t="s">
        <v>302</v>
      </c>
      <c r="F436" s="21">
        <f>F437</f>
        <v>972.3</v>
      </c>
      <c r="G436" s="21">
        <f t="shared" si="129"/>
        <v>972.3</v>
      </c>
      <c r="H436" s="21">
        <f t="shared" si="129"/>
        <v>972.3</v>
      </c>
    </row>
    <row r="437" spans="1:8" ht="47.25">
      <c r="A437" s="144" t="s">
        <v>19</v>
      </c>
      <c r="B437" s="144" t="s">
        <v>53</v>
      </c>
      <c r="C437" s="141">
        <v>2240000000</v>
      </c>
      <c r="D437" s="144"/>
      <c r="E437" s="145" t="s">
        <v>132</v>
      </c>
      <c r="F437" s="21">
        <f>F438</f>
        <v>972.3</v>
      </c>
      <c r="G437" s="21">
        <f t="shared" si="129"/>
        <v>972.3</v>
      </c>
      <c r="H437" s="21">
        <f t="shared" si="129"/>
        <v>972.3</v>
      </c>
    </row>
    <row r="438" spans="1:8">
      <c r="A438" s="144" t="s">
        <v>19</v>
      </c>
      <c r="B438" s="144" t="s">
        <v>53</v>
      </c>
      <c r="C438" s="144">
        <v>2240400000</v>
      </c>
      <c r="D438" s="144"/>
      <c r="E438" s="145" t="s">
        <v>186</v>
      </c>
      <c r="F438" s="21">
        <f>F439</f>
        <v>972.3</v>
      </c>
      <c r="G438" s="21">
        <f t="shared" si="129"/>
        <v>972.3</v>
      </c>
      <c r="H438" s="21">
        <f t="shared" si="129"/>
        <v>972.3</v>
      </c>
    </row>
    <row r="439" spans="1:8" ht="63">
      <c r="A439" s="144" t="s">
        <v>19</v>
      </c>
      <c r="B439" s="144" t="s">
        <v>53</v>
      </c>
      <c r="C439" s="144">
        <v>2240420390</v>
      </c>
      <c r="D439" s="144"/>
      <c r="E439" s="145" t="s">
        <v>67</v>
      </c>
      <c r="F439" s="21">
        <f>F440+F442</f>
        <v>972.3</v>
      </c>
      <c r="G439" s="21">
        <f>G440+G442</f>
        <v>972.3</v>
      </c>
      <c r="H439" s="21">
        <f>H440+H442</f>
        <v>972.3</v>
      </c>
    </row>
    <row r="440" spans="1:8" ht="31.5">
      <c r="A440" s="144" t="s">
        <v>19</v>
      </c>
      <c r="B440" s="144" t="s">
        <v>53</v>
      </c>
      <c r="C440" s="144">
        <v>2240420390</v>
      </c>
      <c r="D440" s="141" t="s">
        <v>69</v>
      </c>
      <c r="E440" s="145" t="s">
        <v>95</v>
      </c>
      <c r="F440" s="21">
        <f>F441</f>
        <v>28.3</v>
      </c>
      <c r="G440" s="21">
        <f>G441</f>
        <v>28.3</v>
      </c>
      <c r="H440" s="21">
        <f>H441</f>
        <v>28.3</v>
      </c>
    </row>
    <row r="441" spans="1:8" ht="31.5">
      <c r="A441" s="144" t="s">
        <v>19</v>
      </c>
      <c r="B441" s="144" t="s">
        <v>53</v>
      </c>
      <c r="C441" s="144">
        <v>2240420390</v>
      </c>
      <c r="D441" s="144">
        <v>240</v>
      </c>
      <c r="E441" s="145" t="s">
        <v>220</v>
      </c>
      <c r="F441" s="21">
        <v>28.3</v>
      </c>
      <c r="G441" s="21">
        <v>28.3</v>
      </c>
      <c r="H441" s="21">
        <v>28.3</v>
      </c>
    </row>
    <row r="442" spans="1:8">
      <c r="A442" s="144" t="s">
        <v>19</v>
      </c>
      <c r="B442" s="144" t="s">
        <v>53</v>
      </c>
      <c r="C442" s="144">
        <v>2240420390</v>
      </c>
      <c r="D442" s="141" t="s">
        <v>73</v>
      </c>
      <c r="E442" s="145" t="s">
        <v>74</v>
      </c>
      <c r="F442" s="21">
        <f>F443</f>
        <v>944</v>
      </c>
      <c r="G442" s="21">
        <f>G443</f>
        <v>944</v>
      </c>
      <c r="H442" s="21">
        <f>H443</f>
        <v>944</v>
      </c>
    </row>
    <row r="443" spans="1:8">
      <c r="A443" s="144" t="s">
        <v>19</v>
      </c>
      <c r="B443" s="144" t="s">
        <v>53</v>
      </c>
      <c r="C443" s="144">
        <v>2240420390</v>
      </c>
      <c r="D443" s="141" t="s">
        <v>140</v>
      </c>
      <c r="E443" s="145" t="s">
        <v>141</v>
      </c>
      <c r="F443" s="21">
        <v>944</v>
      </c>
      <c r="G443" s="21">
        <v>944</v>
      </c>
      <c r="H443" s="21">
        <v>944</v>
      </c>
    </row>
    <row r="444" spans="1:8">
      <c r="A444" s="144" t="s">
        <v>19</v>
      </c>
      <c r="B444" s="144" t="s">
        <v>40</v>
      </c>
      <c r="C444" s="144" t="s">
        <v>66</v>
      </c>
      <c r="D444" s="144" t="s">
        <v>66</v>
      </c>
      <c r="E444" s="145" t="s">
        <v>34</v>
      </c>
      <c r="F444" s="21">
        <f>F445</f>
        <v>607.1</v>
      </c>
      <c r="G444" s="21">
        <f>G445</f>
        <v>607.1</v>
      </c>
      <c r="H444" s="21">
        <f t="shared" ref="G444:H447" si="130">H445</f>
        <v>607.1</v>
      </c>
    </row>
    <row r="445" spans="1:8" ht="47.25">
      <c r="A445" s="144" t="s">
        <v>19</v>
      </c>
      <c r="B445" s="144" t="s">
        <v>40</v>
      </c>
      <c r="C445" s="141">
        <v>2200000000</v>
      </c>
      <c r="D445" s="144"/>
      <c r="E445" s="145" t="s">
        <v>302</v>
      </c>
      <c r="F445" s="21">
        <f>F446</f>
        <v>607.1</v>
      </c>
      <c r="G445" s="21">
        <f t="shared" si="130"/>
        <v>607.1</v>
      </c>
      <c r="H445" s="21">
        <f t="shared" si="130"/>
        <v>607.1</v>
      </c>
    </row>
    <row r="446" spans="1:8" ht="47.25">
      <c r="A446" s="144" t="s">
        <v>19</v>
      </c>
      <c r="B446" s="144" t="s">
        <v>40</v>
      </c>
      <c r="C446" s="141">
        <v>2240000000</v>
      </c>
      <c r="D446" s="144"/>
      <c r="E446" s="145" t="s">
        <v>132</v>
      </c>
      <c r="F446" s="21">
        <f>F447+F451</f>
        <v>607.1</v>
      </c>
      <c r="G446" s="21">
        <f>G447+G451</f>
        <v>607.1</v>
      </c>
      <c r="H446" s="21">
        <f>H447+H451</f>
        <v>607.1</v>
      </c>
    </row>
    <row r="447" spans="1:8" ht="31.5">
      <c r="A447" s="144" t="s">
        <v>19</v>
      </c>
      <c r="B447" s="144" t="s">
        <v>40</v>
      </c>
      <c r="C447" s="141">
        <v>2240100000</v>
      </c>
      <c r="D447" s="144"/>
      <c r="E447" s="145" t="s">
        <v>187</v>
      </c>
      <c r="F447" s="21">
        <f>F448</f>
        <v>500</v>
      </c>
      <c r="G447" s="21">
        <f t="shared" si="130"/>
        <v>500</v>
      </c>
      <c r="H447" s="21">
        <f t="shared" si="130"/>
        <v>500</v>
      </c>
    </row>
    <row r="448" spans="1:8" ht="47.25">
      <c r="A448" s="144" t="s">
        <v>19</v>
      </c>
      <c r="B448" s="144" t="s">
        <v>40</v>
      </c>
      <c r="C448" s="141">
        <v>2240120330</v>
      </c>
      <c r="D448" s="144"/>
      <c r="E448" s="145" t="s">
        <v>142</v>
      </c>
      <c r="F448" s="21">
        <f>F449</f>
        <v>500</v>
      </c>
      <c r="G448" s="21">
        <f>G449</f>
        <v>500</v>
      </c>
      <c r="H448" s="21">
        <f>H449</f>
        <v>500</v>
      </c>
    </row>
    <row r="449" spans="1:8" ht="31.5">
      <c r="A449" s="144" t="s">
        <v>19</v>
      </c>
      <c r="B449" s="144" t="s">
        <v>40</v>
      </c>
      <c r="C449" s="141">
        <v>2240120330</v>
      </c>
      <c r="D449" s="141" t="s">
        <v>97</v>
      </c>
      <c r="E449" s="145" t="s">
        <v>98</v>
      </c>
      <c r="F449" s="21">
        <f>F450</f>
        <v>500</v>
      </c>
      <c r="G449" s="21">
        <f>G450</f>
        <v>500</v>
      </c>
      <c r="H449" s="21">
        <f>H450</f>
        <v>500</v>
      </c>
    </row>
    <row r="450" spans="1:8" ht="31.5">
      <c r="A450" s="144" t="s">
        <v>19</v>
      </c>
      <c r="B450" s="144" t="s">
        <v>40</v>
      </c>
      <c r="C450" s="141">
        <v>2240120330</v>
      </c>
      <c r="D450" s="144">
        <v>630</v>
      </c>
      <c r="E450" s="145" t="s">
        <v>143</v>
      </c>
      <c r="F450" s="21">
        <v>500</v>
      </c>
      <c r="G450" s="21">
        <v>500</v>
      </c>
      <c r="H450" s="21">
        <v>500</v>
      </c>
    </row>
    <row r="451" spans="1:8" ht="31.5">
      <c r="A451" s="144" t="s">
        <v>19</v>
      </c>
      <c r="B451" s="144" t="s">
        <v>40</v>
      </c>
      <c r="C451" s="141">
        <v>2240200000</v>
      </c>
      <c r="D451" s="144"/>
      <c r="E451" s="145" t="s">
        <v>144</v>
      </c>
      <c r="F451" s="21">
        <f>F452</f>
        <v>107.1</v>
      </c>
      <c r="G451" s="21">
        <f>G452</f>
        <v>107.1</v>
      </c>
      <c r="H451" s="21">
        <f>H452</f>
        <v>107.1</v>
      </c>
    </row>
    <row r="452" spans="1:8" ht="31.5">
      <c r="A452" s="144" t="s">
        <v>19</v>
      </c>
      <c r="B452" s="144" t="s">
        <v>40</v>
      </c>
      <c r="C452" s="141">
        <v>2240220350</v>
      </c>
      <c r="D452" s="144"/>
      <c r="E452" s="145" t="s">
        <v>188</v>
      </c>
      <c r="F452" s="21">
        <f>F453+F455</f>
        <v>107.1</v>
      </c>
      <c r="G452" s="21">
        <f>G453+G455</f>
        <v>107.1</v>
      </c>
      <c r="H452" s="21">
        <f>H453+H455</f>
        <v>107.1</v>
      </c>
    </row>
    <row r="453" spans="1:8" ht="31.5">
      <c r="A453" s="144" t="s">
        <v>19</v>
      </c>
      <c r="B453" s="144" t="s">
        <v>40</v>
      </c>
      <c r="C453" s="141">
        <v>2240220350</v>
      </c>
      <c r="D453" s="141" t="s">
        <v>69</v>
      </c>
      <c r="E453" s="145" t="s">
        <v>95</v>
      </c>
      <c r="F453" s="21">
        <f>F454</f>
        <v>3.1</v>
      </c>
      <c r="G453" s="21">
        <f>G454</f>
        <v>3.1</v>
      </c>
      <c r="H453" s="21">
        <f>H454</f>
        <v>3.1</v>
      </c>
    </row>
    <row r="454" spans="1:8" ht="31.5">
      <c r="A454" s="144" t="s">
        <v>19</v>
      </c>
      <c r="B454" s="144" t="s">
        <v>40</v>
      </c>
      <c r="C454" s="141">
        <v>2240220350</v>
      </c>
      <c r="D454" s="144">
        <v>240</v>
      </c>
      <c r="E454" s="145" t="s">
        <v>220</v>
      </c>
      <c r="F454" s="21">
        <v>3.1</v>
      </c>
      <c r="G454" s="21">
        <v>3.1</v>
      </c>
      <c r="H454" s="21">
        <v>3.1</v>
      </c>
    </row>
    <row r="455" spans="1:8">
      <c r="A455" s="144" t="s">
        <v>19</v>
      </c>
      <c r="B455" s="144" t="s">
        <v>40</v>
      </c>
      <c r="C455" s="141">
        <v>2240220350</v>
      </c>
      <c r="D455" s="144" t="s">
        <v>73</v>
      </c>
      <c r="E455" s="145" t="s">
        <v>74</v>
      </c>
      <c r="F455" s="21">
        <f>F456</f>
        <v>104</v>
      </c>
      <c r="G455" s="21">
        <f>G456</f>
        <v>104</v>
      </c>
      <c r="H455" s="21">
        <f>H456</f>
        <v>104</v>
      </c>
    </row>
    <row r="456" spans="1:8">
      <c r="A456" s="144" t="s">
        <v>19</v>
      </c>
      <c r="B456" s="144" t="s">
        <v>40</v>
      </c>
      <c r="C456" s="141">
        <v>2240220350</v>
      </c>
      <c r="D456" s="144" t="s">
        <v>140</v>
      </c>
      <c r="E456" s="145" t="s">
        <v>141</v>
      </c>
      <c r="F456" s="21">
        <v>104</v>
      </c>
      <c r="G456" s="21">
        <v>104</v>
      </c>
      <c r="H456" s="21">
        <v>104</v>
      </c>
    </row>
    <row r="457" spans="1:8">
      <c r="A457" s="144" t="s">
        <v>19</v>
      </c>
      <c r="B457" s="144">
        <v>1004</v>
      </c>
      <c r="C457" s="70"/>
      <c r="D457" s="70"/>
      <c r="E457" s="49" t="s">
        <v>85</v>
      </c>
      <c r="F457" s="21">
        <f>F458</f>
        <v>610.4</v>
      </c>
      <c r="G457" s="21">
        <f t="shared" ref="G457:H460" si="131">G458</f>
        <v>610.4</v>
      </c>
      <c r="H457" s="21">
        <f t="shared" si="131"/>
        <v>610.4</v>
      </c>
    </row>
    <row r="458" spans="1:8" ht="47.25">
      <c r="A458" s="144" t="s">
        <v>19</v>
      </c>
      <c r="B458" s="144">
        <v>1004</v>
      </c>
      <c r="C458" s="141">
        <v>2200000000</v>
      </c>
      <c r="D458" s="144"/>
      <c r="E458" s="145" t="s">
        <v>302</v>
      </c>
      <c r="F458" s="21">
        <f>F459</f>
        <v>610.4</v>
      </c>
      <c r="G458" s="21">
        <f t="shared" si="131"/>
        <v>610.4</v>
      </c>
      <c r="H458" s="21">
        <f t="shared" si="131"/>
        <v>610.4</v>
      </c>
    </row>
    <row r="459" spans="1:8" ht="47.25">
      <c r="A459" s="144" t="s">
        <v>19</v>
      </c>
      <c r="B459" s="144">
        <v>1004</v>
      </c>
      <c r="C459" s="141">
        <v>2240000000</v>
      </c>
      <c r="D459" s="144"/>
      <c r="E459" s="145" t="s">
        <v>132</v>
      </c>
      <c r="F459" s="21">
        <f>F460</f>
        <v>610.4</v>
      </c>
      <c r="G459" s="21">
        <f t="shared" si="131"/>
        <v>610.4</v>
      </c>
      <c r="H459" s="21">
        <f t="shared" si="131"/>
        <v>610.4</v>
      </c>
    </row>
    <row r="460" spans="1:8">
      <c r="A460" s="144" t="s">
        <v>19</v>
      </c>
      <c r="B460" s="144">
        <v>1004</v>
      </c>
      <c r="C460" s="144">
        <v>2240400000</v>
      </c>
      <c r="D460" s="144"/>
      <c r="E460" s="145" t="s">
        <v>186</v>
      </c>
      <c r="F460" s="21">
        <f>F461</f>
        <v>610.4</v>
      </c>
      <c r="G460" s="21">
        <f t="shared" si="131"/>
        <v>610.4</v>
      </c>
      <c r="H460" s="21">
        <f t="shared" si="131"/>
        <v>610.4</v>
      </c>
    </row>
    <row r="461" spans="1:8" ht="31.5">
      <c r="A461" s="144" t="s">
        <v>19</v>
      </c>
      <c r="B461" s="144">
        <v>1004</v>
      </c>
      <c r="C461" s="144" t="s">
        <v>296</v>
      </c>
      <c r="D461" s="144"/>
      <c r="E461" s="145" t="s">
        <v>219</v>
      </c>
      <c r="F461" s="21">
        <f t="shared" ref="F461:H462" si="132">F462</f>
        <v>610.4</v>
      </c>
      <c r="G461" s="21">
        <f t="shared" si="132"/>
        <v>610.4</v>
      </c>
      <c r="H461" s="21">
        <f t="shared" si="132"/>
        <v>610.4</v>
      </c>
    </row>
    <row r="462" spans="1:8">
      <c r="A462" s="144" t="s">
        <v>19</v>
      </c>
      <c r="B462" s="144">
        <v>1004</v>
      </c>
      <c r="C462" s="144" t="s">
        <v>296</v>
      </c>
      <c r="D462" s="1" t="s">
        <v>73</v>
      </c>
      <c r="E462" s="47" t="s">
        <v>74</v>
      </c>
      <c r="F462" s="21">
        <f t="shared" si="132"/>
        <v>610.4</v>
      </c>
      <c r="G462" s="21">
        <f t="shared" si="132"/>
        <v>610.4</v>
      </c>
      <c r="H462" s="21">
        <f t="shared" si="132"/>
        <v>610.4</v>
      </c>
    </row>
    <row r="463" spans="1:8" ht="31.5">
      <c r="A463" s="144" t="s">
        <v>19</v>
      </c>
      <c r="B463" s="144">
        <v>1004</v>
      </c>
      <c r="C463" s="144" t="s">
        <v>296</v>
      </c>
      <c r="D463" s="1" t="s">
        <v>101</v>
      </c>
      <c r="E463" s="47" t="s">
        <v>102</v>
      </c>
      <c r="F463" s="21">
        <v>610.4</v>
      </c>
      <c r="G463" s="21">
        <v>610.4</v>
      </c>
      <c r="H463" s="21">
        <v>610.4</v>
      </c>
    </row>
    <row r="464" spans="1:8">
      <c r="A464" s="144" t="s">
        <v>19</v>
      </c>
      <c r="B464" s="144" t="s">
        <v>61</v>
      </c>
      <c r="C464" s="144" t="s">
        <v>66</v>
      </c>
      <c r="D464" s="144" t="s">
        <v>66</v>
      </c>
      <c r="E464" s="145" t="s">
        <v>30</v>
      </c>
      <c r="F464" s="21">
        <f>F465+F507</f>
        <v>53604.6</v>
      </c>
      <c r="G464" s="21">
        <f>G465+G507</f>
        <v>44258.1</v>
      </c>
      <c r="H464" s="21">
        <f>H465+H507</f>
        <v>44263.5</v>
      </c>
    </row>
    <row r="465" spans="1:8">
      <c r="A465" s="144" t="s">
        <v>19</v>
      </c>
      <c r="B465" s="144" t="s">
        <v>86</v>
      </c>
      <c r="C465" s="144" t="s">
        <v>66</v>
      </c>
      <c r="D465" s="144" t="s">
        <v>66</v>
      </c>
      <c r="E465" s="145" t="s">
        <v>62</v>
      </c>
      <c r="F465" s="21">
        <f>F466+F493</f>
        <v>25220.700000000004</v>
      </c>
      <c r="G465" s="21">
        <f>G466+G493</f>
        <v>19373.7</v>
      </c>
      <c r="H465" s="21">
        <f>H466+H493</f>
        <v>19376.2</v>
      </c>
    </row>
    <row r="466" spans="1:8" ht="47.25">
      <c r="A466" s="144" t="s">
        <v>19</v>
      </c>
      <c r="B466" s="144" t="s">
        <v>86</v>
      </c>
      <c r="C466" s="141">
        <v>2200000000</v>
      </c>
      <c r="D466" s="144"/>
      <c r="E466" s="145" t="s">
        <v>302</v>
      </c>
      <c r="F466" s="21">
        <f>F467</f>
        <v>25074.200000000004</v>
      </c>
      <c r="G466" s="21">
        <f>G467</f>
        <v>19227.2</v>
      </c>
      <c r="H466" s="21">
        <f>H467</f>
        <v>19229.7</v>
      </c>
    </row>
    <row r="467" spans="1:8">
      <c r="A467" s="144" t="s">
        <v>19</v>
      </c>
      <c r="B467" s="144" t="s">
        <v>86</v>
      </c>
      <c r="C467" s="144">
        <v>2230000000</v>
      </c>
      <c r="D467" s="144"/>
      <c r="E467" s="145" t="s">
        <v>190</v>
      </c>
      <c r="F467" s="21">
        <f>F468+F472+F476+F489</f>
        <v>25074.200000000004</v>
      </c>
      <c r="G467" s="21">
        <f t="shared" ref="G467:H467" si="133">G468+G472+G476+G489</f>
        <v>19227.2</v>
      </c>
      <c r="H467" s="21">
        <f t="shared" si="133"/>
        <v>19229.7</v>
      </c>
    </row>
    <row r="468" spans="1:8" ht="47.25">
      <c r="A468" s="144" t="s">
        <v>19</v>
      </c>
      <c r="B468" s="144" t="s">
        <v>86</v>
      </c>
      <c r="C468" s="144">
        <v>2230100000</v>
      </c>
      <c r="D468" s="144"/>
      <c r="E468" s="145" t="s">
        <v>191</v>
      </c>
      <c r="F468" s="21">
        <f t="shared" ref="F468:H470" si="134">F469</f>
        <v>16171.9</v>
      </c>
      <c r="G468" s="21">
        <f t="shared" si="134"/>
        <v>16233.2</v>
      </c>
      <c r="H468" s="21">
        <f t="shared" si="134"/>
        <v>16235.7</v>
      </c>
    </row>
    <row r="469" spans="1:8" ht="31.5">
      <c r="A469" s="144" t="s">
        <v>19</v>
      </c>
      <c r="B469" s="2" t="s">
        <v>86</v>
      </c>
      <c r="C469" s="144">
        <v>2230120010</v>
      </c>
      <c r="D469" s="144"/>
      <c r="E469" s="145" t="s">
        <v>123</v>
      </c>
      <c r="F469" s="21">
        <f t="shared" si="134"/>
        <v>16171.9</v>
      </c>
      <c r="G469" s="21">
        <f t="shared" si="134"/>
        <v>16233.2</v>
      </c>
      <c r="H469" s="21">
        <f t="shared" si="134"/>
        <v>16235.7</v>
      </c>
    </row>
    <row r="470" spans="1:8" ht="31.5">
      <c r="A470" s="144" t="s">
        <v>19</v>
      </c>
      <c r="B470" s="2" t="s">
        <v>86</v>
      </c>
      <c r="C470" s="144">
        <v>2230120010</v>
      </c>
      <c r="D470" s="141" t="s">
        <v>97</v>
      </c>
      <c r="E470" s="145" t="s">
        <v>98</v>
      </c>
      <c r="F470" s="21">
        <f t="shared" si="134"/>
        <v>16171.9</v>
      </c>
      <c r="G470" s="21">
        <f t="shared" si="134"/>
        <v>16233.2</v>
      </c>
      <c r="H470" s="21">
        <f t="shared" si="134"/>
        <v>16235.7</v>
      </c>
    </row>
    <row r="471" spans="1:8">
      <c r="A471" s="144" t="s">
        <v>19</v>
      </c>
      <c r="B471" s="144" t="s">
        <v>86</v>
      </c>
      <c r="C471" s="144">
        <v>2230120010</v>
      </c>
      <c r="D471" s="144">
        <v>610</v>
      </c>
      <c r="E471" s="145" t="s">
        <v>104</v>
      </c>
      <c r="F471" s="21">
        <v>16171.9</v>
      </c>
      <c r="G471" s="21">
        <v>16233.2</v>
      </c>
      <c r="H471" s="21">
        <v>16235.7</v>
      </c>
    </row>
    <row r="472" spans="1:8" ht="63">
      <c r="A472" s="144" t="s">
        <v>19</v>
      </c>
      <c r="B472" s="144" t="s">
        <v>86</v>
      </c>
      <c r="C472" s="144">
        <v>2230200000</v>
      </c>
      <c r="D472" s="144"/>
      <c r="E472" s="145" t="s">
        <v>192</v>
      </c>
      <c r="F472" s="21">
        <f>F473</f>
        <v>370</v>
      </c>
      <c r="G472" s="21">
        <f t="shared" ref="G472:H474" si="135">G473</f>
        <v>370</v>
      </c>
      <c r="H472" s="21">
        <f t="shared" si="135"/>
        <v>370</v>
      </c>
    </row>
    <row r="473" spans="1:8">
      <c r="A473" s="144" t="s">
        <v>19</v>
      </c>
      <c r="B473" s="144" t="s">
        <v>86</v>
      </c>
      <c r="C473" s="144">
        <v>2230220040</v>
      </c>
      <c r="D473" s="144"/>
      <c r="E473" s="145" t="s">
        <v>193</v>
      </c>
      <c r="F473" s="21">
        <f>F474</f>
        <v>370</v>
      </c>
      <c r="G473" s="21">
        <f t="shared" si="135"/>
        <v>370</v>
      </c>
      <c r="H473" s="21">
        <f t="shared" si="135"/>
        <v>370</v>
      </c>
    </row>
    <row r="474" spans="1:8" ht="31.5">
      <c r="A474" s="144" t="s">
        <v>19</v>
      </c>
      <c r="B474" s="144" t="s">
        <v>86</v>
      </c>
      <c r="C474" s="144">
        <v>2230220040</v>
      </c>
      <c r="D474" s="141" t="s">
        <v>97</v>
      </c>
      <c r="E474" s="145" t="s">
        <v>98</v>
      </c>
      <c r="F474" s="21">
        <f>F475</f>
        <v>370</v>
      </c>
      <c r="G474" s="21">
        <f t="shared" si="135"/>
        <v>370</v>
      </c>
      <c r="H474" s="21">
        <f t="shared" si="135"/>
        <v>370</v>
      </c>
    </row>
    <row r="475" spans="1:8">
      <c r="A475" s="144" t="s">
        <v>19</v>
      </c>
      <c r="B475" s="144" t="s">
        <v>86</v>
      </c>
      <c r="C475" s="144">
        <v>2230220040</v>
      </c>
      <c r="D475" s="144">
        <v>610</v>
      </c>
      <c r="E475" s="145" t="s">
        <v>104</v>
      </c>
      <c r="F475" s="21">
        <v>370</v>
      </c>
      <c r="G475" s="21">
        <v>370</v>
      </c>
      <c r="H475" s="21">
        <v>370</v>
      </c>
    </row>
    <row r="476" spans="1:8" ht="31.5">
      <c r="A476" s="144" t="s">
        <v>19</v>
      </c>
      <c r="B476" s="144" t="s">
        <v>86</v>
      </c>
      <c r="C476" s="144">
        <v>2230300000</v>
      </c>
      <c r="D476" s="144"/>
      <c r="E476" s="145" t="s">
        <v>194</v>
      </c>
      <c r="F476" s="21">
        <f>F477+F484</f>
        <v>2619.9</v>
      </c>
      <c r="G476" s="21">
        <f>G477+G484</f>
        <v>2624</v>
      </c>
      <c r="H476" s="21">
        <f>H477+H484</f>
        <v>2624</v>
      </c>
    </row>
    <row r="477" spans="1:8" ht="31.5">
      <c r="A477" s="144" t="s">
        <v>19</v>
      </c>
      <c r="B477" s="144" t="s">
        <v>86</v>
      </c>
      <c r="C477" s="144">
        <v>2230320300</v>
      </c>
      <c r="D477" s="144"/>
      <c r="E477" s="145" t="s">
        <v>195</v>
      </c>
      <c r="F477" s="21">
        <f>F479+F481+F483</f>
        <v>1049</v>
      </c>
      <c r="G477" s="21">
        <f>G479+G481+G483</f>
        <v>1049</v>
      </c>
      <c r="H477" s="21">
        <f>H479+H481+H483</f>
        <v>1049</v>
      </c>
    </row>
    <row r="478" spans="1:8" ht="63">
      <c r="A478" s="144" t="s">
        <v>19</v>
      </c>
      <c r="B478" s="144" t="s">
        <v>86</v>
      </c>
      <c r="C478" s="144">
        <v>2230320300</v>
      </c>
      <c r="D478" s="141" t="s">
        <v>68</v>
      </c>
      <c r="E478" s="145" t="s">
        <v>1</v>
      </c>
      <c r="F478" s="21">
        <f>F479</f>
        <v>379.5</v>
      </c>
      <c r="G478" s="21">
        <f>G479</f>
        <v>379.5</v>
      </c>
      <c r="H478" s="21">
        <f>H479</f>
        <v>379.5</v>
      </c>
    </row>
    <row r="479" spans="1:8" ht="31.5">
      <c r="A479" s="144" t="s">
        <v>19</v>
      </c>
      <c r="B479" s="144" t="s">
        <v>86</v>
      </c>
      <c r="C479" s="144">
        <v>2230320300</v>
      </c>
      <c r="D479" s="144">
        <v>120</v>
      </c>
      <c r="E479" s="145" t="s">
        <v>221</v>
      </c>
      <c r="F479" s="21">
        <v>379.5</v>
      </c>
      <c r="G479" s="21">
        <v>379.5</v>
      </c>
      <c r="H479" s="21">
        <v>379.5</v>
      </c>
    </row>
    <row r="480" spans="1:8" ht="31.5">
      <c r="A480" s="144" t="s">
        <v>19</v>
      </c>
      <c r="B480" s="144" t="s">
        <v>86</v>
      </c>
      <c r="C480" s="144">
        <v>2230320300</v>
      </c>
      <c r="D480" s="141" t="s">
        <v>69</v>
      </c>
      <c r="E480" s="145" t="s">
        <v>95</v>
      </c>
      <c r="F480" s="21">
        <f>F481</f>
        <v>490.1</v>
      </c>
      <c r="G480" s="21">
        <f>G481</f>
        <v>490.1</v>
      </c>
      <c r="H480" s="21">
        <f>H481</f>
        <v>490.1</v>
      </c>
    </row>
    <row r="481" spans="1:8" ht="31.5">
      <c r="A481" s="144" t="s">
        <v>19</v>
      </c>
      <c r="B481" s="144" t="s">
        <v>86</v>
      </c>
      <c r="C481" s="144">
        <v>2230320300</v>
      </c>
      <c r="D481" s="144">
        <v>240</v>
      </c>
      <c r="E481" s="145" t="s">
        <v>220</v>
      </c>
      <c r="F481" s="21">
        <v>490.1</v>
      </c>
      <c r="G481" s="21">
        <v>490.1</v>
      </c>
      <c r="H481" s="21">
        <v>490.1</v>
      </c>
    </row>
    <row r="482" spans="1:8">
      <c r="A482" s="144" t="s">
        <v>19</v>
      </c>
      <c r="B482" s="144" t="s">
        <v>86</v>
      </c>
      <c r="C482" s="144">
        <v>2230320300</v>
      </c>
      <c r="D482" s="144" t="s">
        <v>70</v>
      </c>
      <c r="E482" s="145" t="s">
        <v>71</v>
      </c>
      <c r="F482" s="21">
        <f>F483</f>
        <v>179.4</v>
      </c>
      <c r="G482" s="21">
        <f>G483</f>
        <v>179.4</v>
      </c>
      <c r="H482" s="21">
        <f>H483</f>
        <v>179.4</v>
      </c>
    </row>
    <row r="483" spans="1:8">
      <c r="A483" s="144" t="s">
        <v>19</v>
      </c>
      <c r="B483" s="144" t="s">
        <v>86</v>
      </c>
      <c r="C483" s="144">
        <v>2230320300</v>
      </c>
      <c r="D483" s="144">
        <v>850</v>
      </c>
      <c r="E483" s="145" t="s">
        <v>100</v>
      </c>
      <c r="F483" s="21">
        <v>179.4</v>
      </c>
      <c r="G483" s="21">
        <v>179.4</v>
      </c>
      <c r="H483" s="21">
        <v>179.4</v>
      </c>
    </row>
    <row r="484" spans="1:8">
      <c r="A484" s="144" t="s">
        <v>19</v>
      </c>
      <c r="B484" s="144" t="s">
        <v>86</v>
      </c>
      <c r="C484" s="144">
        <v>2230320320</v>
      </c>
      <c r="D484" s="144"/>
      <c r="E484" s="145" t="s">
        <v>139</v>
      </c>
      <c r="F484" s="21">
        <f>F485+F487</f>
        <v>1570.9</v>
      </c>
      <c r="G484" s="21">
        <f t="shared" ref="G484:H484" si="136">G485+G487</f>
        <v>1575</v>
      </c>
      <c r="H484" s="21">
        <f t="shared" si="136"/>
        <v>1575</v>
      </c>
    </row>
    <row r="485" spans="1:8" ht="31.5">
      <c r="A485" s="144" t="s">
        <v>19</v>
      </c>
      <c r="B485" s="144" t="s">
        <v>86</v>
      </c>
      <c r="C485" s="144">
        <v>2230320320</v>
      </c>
      <c r="D485" s="141" t="s">
        <v>69</v>
      </c>
      <c r="E485" s="145" t="s">
        <v>95</v>
      </c>
      <c r="F485" s="21">
        <f>F486</f>
        <v>895.2</v>
      </c>
      <c r="G485" s="21">
        <f>G486</f>
        <v>899.3</v>
      </c>
      <c r="H485" s="21">
        <f>H486</f>
        <v>899.3</v>
      </c>
    </row>
    <row r="486" spans="1:8" ht="31.5">
      <c r="A486" s="144" t="s">
        <v>19</v>
      </c>
      <c r="B486" s="144" t="s">
        <v>86</v>
      </c>
      <c r="C486" s="144">
        <v>2230320320</v>
      </c>
      <c r="D486" s="144">
        <v>240</v>
      </c>
      <c r="E486" s="145" t="s">
        <v>220</v>
      </c>
      <c r="F486" s="21">
        <v>895.2</v>
      </c>
      <c r="G486" s="21">
        <v>899.3</v>
      </c>
      <c r="H486" s="21">
        <v>899.3</v>
      </c>
    </row>
    <row r="487" spans="1:8" ht="31.5">
      <c r="A487" s="144" t="s">
        <v>19</v>
      </c>
      <c r="B487" s="144" t="s">
        <v>86</v>
      </c>
      <c r="C487" s="144">
        <v>2230320320</v>
      </c>
      <c r="D487" s="141" t="s">
        <v>97</v>
      </c>
      <c r="E487" s="145" t="s">
        <v>98</v>
      </c>
      <c r="F487" s="21">
        <f>F488</f>
        <v>675.7</v>
      </c>
      <c r="G487" s="21">
        <f>G488</f>
        <v>675.7</v>
      </c>
      <c r="H487" s="21">
        <f>H488</f>
        <v>675.7</v>
      </c>
    </row>
    <row r="488" spans="1:8">
      <c r="A488" s="144" t="s">
        <v>19</v>
      </c>
      <c r="B488" s="144" t="s">
        <v>86</v>
      </c>
      <c r="C488" s="144">
        <v>2230320320</v>
      </c>
      <c r="D488" s="144">
        <v>610</v>
      </c>
      <c r="E488" s="145" t="s">
        <v>104</v>
      </c>
      <c r="F488" s="21">
        <v>675.7</v>
      </c>
      <c r="G488" s="21">
        <v>675.7</v>
      </c>
      <c r="H488" s="21">
        <v>675.7</v>
      </c>
    </row>
    <row r="489" spans="1:8">
      <c r="A489" s="223" t="s">
        <v>19</v>
      </c>
      <c r="B489" s="223" t="s">
        <v>86</v>
      </c>
      <c r="C489" s="223">
        <v>2230500000</v>
      </c>
      <c r="D489" s="223"/>
      <c r="E489" s="224" t="s">
        <v>451</v>
      </c>
      <c r="F489" s="17">
        <f>F490</f>
        <v>5912.4</v>
      </c>
      <c r="G489" s="17">
        <f t="shared" ref="G489:H491" si="137">G490</f>
        <v>0</v>
      </c>
      <c r="H489" s="17">
        <f t="shared" si="137"/>
        <v>0</v>
      </c>
    </row>
    <row r="490" spans="1:8" ht="31.5">
      <c r="A490" s="223" t="s">
        <v>19</v>
      </c>
      <c r="B490" s="223" t="s">
        <v>86</v>
      </c>
      <c r="C490" s="223">
        <v>2230520300</v>
      </c>
      <c r="D490" s="223"/>
      <c r="E490" s="224" t="s">
        <v>452</v>
      </c>
      <c r="F490" s="17">
        <f>F491</f>
        <v>5912.4</v>
      </c>
      <c r="G490" s="17">
        <f t="shared" si="137"/>
        <v>0</v>
      </c>
      <c r="H490" s="17">
        <f t="shared" si="137"/>
        <v>0</v>
      </c>
    </row>
    <row r="491" spans="1:8" ht="31.5">
      <c r="A491" s="223" t="s">
        <v>19</v>
      </c>
      <c r="B491" s="223" t="s">
        <v>86</v>
      </c>
      <c r="C491" s="223">
        <v>2230520300</v>
      </c>
      <c r="D491" s="222" t="s">
        <v>97</v>
      </c>
      <c r="E491" s="224" t="s">
        <v>98</v>
      </c>
      <c r="F491" s="17">
        <f>F492</f>
        <v>5912.4</v>
      </c>
      <c r="G491" s="17">
        <f t="shared" si="137"/>
        <v>0</v>
      </c>
      <c r="H491" s="17">
        <f t="shared" si="137"/>
        <v>0</v>
      </c>
    </row>
    <row r="492" spans="1:8">
      <c r="A492" s="223" t="s">
        <v>19</v>
      </c>
      <c r="B492" s="223" t="s">
        <v>86</v>
      </c>
      <c r="C492" s="223">
        <v>2230520300</v>
      </c>
      <c r="D492" s="223">
        <v>610</v>
      </c>
      <c r="E492" s="224" t="s">
        <v>104</v>
      </c>
      <c r="F492" s="17">
        <v>5912.4</v>
      </c>
      <c r="G492" s="17">
        <v>0</v>
      </c>
      <c r="H492" s="17">
        <v>0</v>
      </c>
    </row>
    <row r="493" spans="1:8" ht="31.5">
      <c r="A493" s="144" t="s">
        <v>19</v>
      </c>
      <c r="B493" s="144" t="s">
        <v>86</v>
      </c>
      <c r="C493" s="141">
        <v>2500000000</v>
      </c>
      <c r="D493" s="144"/>
      <c r="E493" s="145" t="s">
        <v>303</v>
      </c>
      <c r="F493" s="21">
        <f>F494</f>
        <v>146.5</v>
      </c>
      <c r="G493" s="21">
        <f t="shared" ref="G493:H497" si="138">G494</f>
        <v>146.5</v>
      </c>
      <c r="H493" s="21">
        <f t="shared" si="138"/>
        <v>146.5</v>
      </c>
    </row>
    <row r="494" spans="1:8" ht="31.5">
      <c r="A494" s="144" t="s">
        <v>19</v>
      </c>
      <c r="B494" s="144" t="s">
        <v>86</v>
      </c>
      <c r="C494" s="141">
        <v>2520000000</v>
      </c>
      <c r="D494" s="144"/>
      <c r="E494" s="145" t="s">
        <v>245</v>
      </c>
      <c r="F494" s="21">
        <f>F498+F502+F506</f>
        <v>146.5</v>
      </c>
      <c r="G494" s="21">
        <f>G498+G502+G506</f>
        <v>146.5</v>
      </c>
      <c r="H494" s="21">
        <f>H498+H502+H506</f>
        <v>146.5</v>
      </c>
    </row>
    <row r="495" spans="1:8" ht="31.5">
      <c r="A495" s="144" t="s">
        <v>19</v>
      </c>
      <c r="B495" s="144" t="s">
        <v>86</v>
      </c>
      <c r="C495" s="141">
        <v>2520400000</v>
      </c>
      <c r="D495" s="144"/>
      <c r="E495" s="55" t="s">
        <v>316</v>
      </c>
      <c r="F495" s="21">
        <f>F496</f>
        <v>47.5</v>
      </c>
      <c r="G495" s="21">
        <f t="shared" si="138"/>
        <v>47.5</v>
      </c>
      <c r="H495" s="21">
        <f t="shared" si="138"/>
        <v>47.5</v>
      </c>
    </row>
    <row r="496" spans="1:8">
      <c r="A496" s="144" t="s">
        <v>19</v>
      </c>
      <c r="B496" s="144" t="s">
        <v>86</v>
      </c>
      <c r="C496" s="141">
        <v>2520420300</v>
      </c>
      <c r="D496" s="144"/>
      <c r="E496" s="55" t="s">
        <v>317</v>
      </c>
      <c r="F496" s="21">
        <f>F497</f>
        <v>47.5</v>
      </c>
      <c r="G496" s="21">
        <f t="shared" si="138"/>
        <v>47.5</v>
      </c>
      <c r="H496" s="21">
        <f t="shared" si="138"/>
        <v>47.5</v>
      </c>
    </row>
    <row r="497" spans="1:8" ht="31.5">
      <c r="A497" s="144" t="s">
        <v>19</v>
      </c>
      <c r="B497" s="144" t="s">
        <v>86</v>
      </c>
      <c r="C497" s="141">
        <v>2520420300</v>
      </c>
      <c r="D497" s="141" t="s">
        <v>97</v>
      </c>
      <c r="E497" s="55" t="s">
        <v>98</v>
      </c>
      <c r="F497" s="21">
        <f>F498</f>
        <v>47.5</v>
      </c>
      <c r="G497" s="21">
        <f t="shared" si="138"/>
        <v>47.5</v>
      </c>
      <c r="H497" s="21">
        <f t="shared" si="138"/>
        <v>47.5</v>
      </c>
    </row>
    <row r="498" spans="1:8">
      <c r="A498" s="144" t="s">
        <v>19</v>
      </c>
      <c r="B498" s="144" t="s">
        <v>86</v>
      </c>
      <c r="C498" s="141">
        <v>2520420300</v>
      </c>
      <c r="D498" s="144">
        <v>610</v>
      </c>
      <c r="E498" s="55" t="s">
        <v>104</v>
      </c>
      <c r="F498" s="21">
        <v>47.5</v>
      </c>
      <c r="G498" s="21">
        <v>47.5</v>
      </c>
      <c r="H498" s="21">
        <v>47.5</v>
      </c>
    </row>
    <row r="499" spans="1:8" ht="31.5">
      <c r="A499" s="144" t="s">
        <v>19</v>
      </c>
      <c r="B499" s="144" t="s">
        <v>86</v>
      </c>
      <c r="C499" s="141">
        <v>2520500000</v>
      </c>
      <c r="D499" s="144"/>
      <c r="E499" s="145" t="s">
        <v>323</v>
      </c>
      <c r="F499" s="21">
        <f>F500</f>
        <v>43.8</v>
      </c>
      <c r="G499" s="21">
        <f t="shared" ref="G499:H501" si="139">G500</f>
        <v>43.8</v>
      </c>
      <c r="H499" s="21">
        <f t="shared" si="139"/>
        <v>43.8</v>
      </c>
    </row>
    <row r="500" spans="1:8">
      <c r="A500" s="144" t="s">
        <v>19</v>
      </c>
      <c r="B500" s="144" t="s">
        <v>86</v>
      </c>
      <c r="C500" s="141">
        <v>2520520300</v>
      </c>
      <c r="D500" s="144"/>
      <c r="E500" s="145" t="s">
        <v>324</v>
      </c>
      <c r="F500" s="21">
        <f>F501</f>
        <v>43.8</v>
      </c>
      <c r="G500" s="21">
        <f t="shared" si="139"/>
        <v>43.8</v>
      </c>
      <c r="H500" s="21">
        <f t="shared" si="139"/>
        <v>43.8</v>
      </c>
    </row>
    <row r="501" spans="1:8" ht="31.5">
      <c r="A501" s="144" t="s">
        <v>19</v>
      </c>
      <c r="B501" s="144" t="s">
        <v>86</v>
      </c>
      <c r="C501" s="141">
        <v>2520520300</v>
      </c>
      <c r="D501" s="141" t="s">
        <v>97</v>
      </c>
      <c r="E501" s="55" t="s">
        <v>98</v>
      </c>
      <c r="F501" s="21">
        <f>F502</f>
        <v>43.8</v>
      </c>
      <c r="G501" s="21">
        <f t="shared" si="139"/>
        <v>43.8</v>
      </c>
      <c r="H501" s="21">
        <f t="shared" si="139"/>
        <v>43.8</v>
      </c>
    </row>
    <row r="502" spans="1:8">
      <c r="A502" s="144" t="s">
        <v>19</v>
      </c>
      <c r="B502" s="144" t="s">
        <v>86</v>
      </c>
      <c r="C502" s="141">
        <v>2520520300</v>
      </c>
      <c r="D502" s="144">
        <v>610</v>
      </c>
      <c r="E502" s="55" t="s">
        <v>104</v>
      </c>
      <c r="F502" s="21">
        <v>43.8</v>
      </c>
      <c r="G502" s="21">
        <v>43.8</v>
      </c>
      <c r="H502" s="21">
        <v>43.8</v>
      </c>
    </row>
    <row r="503" spans="1:8" ht="31.5">
      <c r="A503" s="144" t="s">
        <v>19</v>
      </c>
      <c r="B503" s="144" t="s">
        <v>86</v>
      </c>
      <c r="C503" s="141">
        <v>2520600000</v>
      </c>
      <c r="D503" s="144"/>
      <c r="E503" s="145" t="s">
        <v>322</v>
      </c>
      <c r="F503" s="21">
        <f>F504</f>
        <v>55.2</v>
      </c>
      <c r="G503" s="21">
        <f t="shared" ref="G503:H505" si="140">G504</f>
        <v>55.2</v>
      </c>
      <c r="H503" s="21">
        <f t="shared" si="140"/>
        <v>55.2</v>
      </c>
    </row>
    <row r="504" spans="1:8">
      <c r="A504" s="144" t="s">
        <v>19</v>
      </c>
      <c r="B504" s="144" t="s">
        <v>86</v>
      </c>
      <c r="C504" s="141">
        <v>2520620200</v>
      </c>
      <c r="D504" s="144"/>
      <c r="E504" s="145" t="s">
        <v>277</v>
      </c>
      <c r="F504" s="21">
        <f>F505</f>
        <v>55.2</v>
      </c>
      <c r="G504" s="21">
        <f t="shared" si="140"/>
        <v>55.2</v>
      </c>
      <c r="H504" s="21">
        <f t="shared" si="140"/>
        <v>55.2</v>
      </c>
    </row>
    <row r="505" spans="1:8" ht="31.5">
      <c r="A505" s="144" t="s">
        <v>19</v>
      </c>
      <c r="B505" s="144" t="s">
        <v>86</v>
      </c>
      <c r="C505" s="141">
        <v>2520620200</v>
      </c>
      <c r="D505" s="141" t="s">
        <v>97</v>
      </c>
      <c r="E505" s="55" t="s">
        <v>98</v>
      </c>
      <c r="F505" s="21">
        <f>F506</f>
        <v>55.2</v>
      </c>
      <c r="G505" s="21">
        <f t="shared" si="140"/>
        <v>55.2</v>
      </c>
      <c r="H505" s="21">
        <f t="shared" si="140"/>
        <v>55.2</v>
      </c>
    </row>
    <row r="506" spans="1:8">
      <c r="A506" s="144" t="s">
        <v>19</v>
      </c>
      <c r="B506" s="144" t="s">
        <v>86</v>
      </c>
      <c r="C506" s="141">
        <v>2520620200</v>
      </c>
      <c r="D506" s="144">
        <v>610</v>
      </c>
      <c r="E506" s="55" t="s">
        <v>104</v>
      </c>
      <c r="F506" s="21">
        <v>55.2</v>
      </c>
      <c r="G506" s="21">
        <v>55.2</v>
      </c>
      <c r="H506" s="21">
        <v>55.2</v>
      </c>
    </row>
    <row r="507" spans="1:8">
      <c r="A507" s="144" t="s">
        <v>19</v>
      </c>
      <c r="B507" s="144">
        <v>1103</v>
      </c>
      <c r="C507" s="144" t="s">
        <v>66</v>
      </c>
      <c r="D507" s="144" t="s">
        <v>66</v>
      </c>
      <c r="E507" s="145" t="s">
        <v>249</v>
      </c>
      <c r="F507" s="21">
        <f>F508+F524</f>
        <v>28383.899999999994</v>
      </c>
      <c r="G507" s="21">
        <f>G508+G524</f>
        <v>24884.399999999998</v>
      </c>
      <c r="H507" s="21">
        <f>H508+H524</f>
        <v>24887.299999999996</v>
      </c>
    </row>
    <row r="508" spans="1:8" ht="47.25">
      <c r="A508" s="144" t="s">
        <v>19</v>
      </c>
      <c r="B508" s="144">
        <v>1103</v>
      </c>
      <c r="C508" s="141">
        <v>2200000000</v>
      </c>
      <c r="D508" s="144"/>
      <c r="E508" s="145" t="s">
        <v>302</v>
      </c>
      <c r="F508" s="21">
        <f t="shared" ref="F508:H508" si="141">F509</f>
        <v>26411.799999999996</v>
      </c>
      <c r="G508" s="21">
        <f t="shared" si="141"/>
        <v>23481.599999999999</v>
      </c>
      <c r="H508" s="21">
        <f t="shared" si="141"/>
        <v>23484.499999999996</v>
      </c>
    </row>
    <row r="509" spans="1:8" ht="31.5">
      <c r="A509" s="144" t="s">
        <v>19</v>
      </c>
      <c r="B509" s="144">
        <v>1103</v>
      </c>
      <c r="C509" s="144">
        <v>2250000000</v>
      </c>
      <c r="D509" s="144"/>
      <c r="E509" s="145" t="s">
        <v>250</v>
      </c>
      <c r="F509" s="21">
        <f>F510+F520</f>
        <v>26411.799999999996</v>
      </c>
      <c r="G509" s="21">
        <f t="shared" ref="G509:H509" si="142">G510+G520</f>
        <v>23481.599999999999</v>
      </c>
      <c r="H509" s="21">
        <f t="shared" si="142"/>
        <v>23484.499999999996</v>
      </c>
    </row>
    <row r="510" spans="1:8" ht="47.25">
      <c r="A510" s="144" t="s">
        <v>19</v>
      </c>
      <c r="B510" s="144">
        <v>1103</v>
      </c>
      <c r="C510" s="144">
        <v>2250100000</v>
      </c>
      <c r="D510" s="144"/>
      <c r="E510" s="145" t="s">
        <v>251</v>
      </c>
      <c r="F510" s="21">
        <f>F514+F511+F517</f>
        <v>23411.799999999996</v>
      </c>
      <c r="G510" s="21">
        <f t="shared" ref="G510:H510" si="143">G514+G511+G517</f>
        <v>23481.599999999999</v>
      </c>
      <c r="H510" s="21">
        <f t="shared" si="143"/>
        <v>23484.499999999996</v>
      </c>
    </row>
    <row r="511" spans="1:8" ht="47.25">
      <c r="A511" s="195" t="s">
        <v>19</v>
      </c>
      <c r="B511" s="195">
        <v>1103</v>
      </c>
      <c r="C511" s="195">
        <v>2250110690</v>
      </c>
      <c r="D511" s="195"/>
      <c r="E511" s="84" t="s">
        <v>234</v>
      </c>
      <c r="F511" s="17">
        <f>F512</f>
        <v>2939.6</v>
      </c>
      <c r="G511" s="17">
        <f t="shared" ref="G511:H512" si="144">G512</f>
        <v>2939.6</v>
      </c>
      <c r="H511" s="17">
        <f t="shared" si="144"/>
        <v>2939.6</v>
      </c>
    </row>
    <row r="512" spans="1:8" ht="31.5">
      <c r="A512" s="195" t="s">
        <v>19</v>
      </c>
      <c r="B512" s="195">
        <v>1103</v>
      </c>
      <c r="C512" s="195">
        <v>2250110690</v>
      </c>
      <c r="D512" s="194" t="s">
        <v>97</v>
      </c>
      <c r="E512" s="196" t="s">
        <v>98</v>
      </c>
      <c r="F512" s="17">
        <f>F513</f>
        <v>2939.6</v>
      </c>
      <c r="G512" s="17">
        <f t="shared" si="144"/>
        <v>2939.6</v>
      </c>
      <c r="H512" s="17">
        <f t="shared" si="144"/>
        <v>2939.6</v>
      </c>
    </row>
    <row r="513" spans="1:8">
      <c r="A513" s="195" t="s">
        <v>19</v>
      </c>
      <c r="B513" s="195">
        <v>1103</v>
      </c>
      <c r="C513" s="195">
        <v>2250110690</v>
      </c>
      <c r="D513" s="195">
        <v>610</v>
      </c>
      <c r="E513" s="196" t="s">
        <v>104</v>
      </c>
      <c r="F513" s="17">
        <v>2939.6</v>
      </c>
      <c r="G513" s="17">
        <v>2939.6</v>
      </c>
      <c r="H513" s="17">
        <v>2939.6</v>
      </c>
    </row>
    <row r="514" spans="1:8" ht="31.5">
      <c r="A514" s="144" t="s">
        <v>19</v>
      </c>
      <c r="B514" s="144">
        <v>1103</v>
      </c>
      <c r="C514" s="144">
        <v>2250120010</v>
      </c>
      <c r="D514" s="144"/>
      <c r="E514" s="145" t="s">
        <v>123</v>
      </c>
      <c r="F514" s="21">
        <f>F515</f>
        <v>20442.599999999999</v>
      </c>
      <c r="G514" s="21">
        <f t="shared" ref="G514:H515" si="145">G515</f>
        <v>20512.400000000001</v>
      </c>
      <c r="H514" s="21">
        <f t="shared" si="145"/>
        <v>20515.3</v>
      </c>
    </row>
    <row r="515" spans="1:8" ht="31.5">
      <c r="A515" s="144" t="s">
        <v>19</v>
      </c>
      <c r="B515" s="144">
        <v>1103</v>
      </c>
      <c r="C515" s="144">
        <v>2250120010</v>
      </c>
      <c r="D515" s="141" t="s">
        <v>97</v>
      </c>
      <c r="E515" s="145" t="s">
        <v>98</v>
      </c>
      <c r="F515" s="21">
        <f>F516</f>
        <v>20442.599999999999</v>
      </c>
      <c r="G515" s="21">
        <f t="shared" si="145"/>
        <v>20512.400000000001</v>
      </c>
      <c r="H515" s="21">
        <f t="shared" si="145"/>
        <v>20515.3</v>
      </c>
    </row>
    <row r="516" spans="1:8">
      <c r="A516" s="144" t="s">
        <v>19</v>
      </c>
      <c r="B516" s="144">
        <v>1103</v>
      </c>
      <c r="C516" s="144">
        <v>2250120010</v>
      </c>
      <c r="D516" s="144">
        <v>610</v>
      </c>
      <c r="E516" s="145" t="s">
        <v>104</v>
      </c>
      <c r="F516" s="21">
        <v>20442.599999999999</v>
      </c>
      <c r="G516" s="21">
        <v>20512.400000000001</v>
      </c>
      <c r="H516" s="21">
        <v>20515.3</v>
      </c>
    </row>
    <row r="517" spans="1:8" ht="47.25">
      <c r="A517" s="195" t="s">
        <v>19</v>
      </c>
      <c r="B517" s="195">
        <v>1103</v>
      </c>
      <c r="C517" s="195" t="s">
        <v>398</v>
      </c>
      <c r="D517" s="70"/>
      <c r="E517" s="84" t="s">
        <v>243</v>
      </c>
      <c r="F517" s="17">
        <f>F518</f>
        <v>29.6</v>
      </c>
      <c r="G517" s="17">
        <f t="shared" ref="G517:H518" si="146">G518</f>
        <v>29.6</v>
      </c>
      <c r="H517" s="17">
        <f t="shared" si="146"/>
        <v>29.6</v>
      </c>
    </row>
    <row r="518" spans="1:8" ht="31.5">
      <c r="A518" s="195" t="s">
        <v>19</v>
      </c>
      <c r="B518" s="195">
        <v>1103</v>
      </c>
      <c r="C518" s="195" t="s">
        <v>398</v>
      </c>
      <c r="D518" s="194" t="s">
        <v>97</v>
      </c>
      <c r="E518" s="196" t="s">
        <v>98</v>
      </c>
      <c r="F518" s="17">
        <f>F519</f>
        <v>29.6</v>
      </c>
      <c r="G518" s="17">
        <f t="shared" si="146"/>
        <v>29.6</v>
      </c>
      <c r="H518" s="17">
        <f t="shared" si="146"/>
        <v>29.6</v>
      </c>
    </row>
    <row r="519" spans="1:8">
      <c r="A519" s="195" t="s">
        <v>19</v>
      </c>
      <c r="B519" s="195">
        <v>1103</v>
      </c>
      <c r="C519" s="195" t="s">
        <v>398</v>
      </c>
      <c r="D519" s="195">
        <v>610</v>
      </c>
      <c r="E519" s="196" t="s">
        <v>104</v>
      </c>
      <c r="F519" s="17">
        <v>29.6</v>
      </c>
      <c r="G519" s="17">
        <v>29.6</v>
      </c>
      <c r="H519" s="17">
        <v>29.6</v>
      </c>
    </row>
    <row r="520" spans="1:8" ht="63">
      <c r="A520" s="144" t="s">
        <v>19</v>
      </c>
      <c r="B520" s="144">
        <v>1103</v>
      </c>
      <c r="C520" s="11">
        <v>2250300000</v>
      </c>
      <c r="D520" s="144"/>
      <c r="E520" s="8" t="s">
        <v>347</v>
      </c>
      <c r="F520" s="21">
        <f>F521</f>
        <v>3000</v>
      </c>
      <c r="G520" s="21">
        <f t="shared" ref="G520:H522" si="147">G521</f>
        <v>0</v>
      </c>
      <c r="H520" s="21">
        <f t="shared" si="147"/>
        <v>0</v>
      </c>
    </row>
    <row r="521" spans="1:8" ht="31.5">
      <c r="A521" s="144" t="s">
        <v>19</v>
      </c>
      <c r="B521" s="144">
        <v>1103</v>
      </c>
      <c r="C521" s="11">
        <v>2250320020</v>
      </c>
      <c r="D521" s="144"/>
      <c r="E521" s="8" t="s">
        <v>326</v>
      </c>
      <c r="F521" s="21">
        <f>F522</f>
        <v>3000</v>
      </c>
      <c r="G521" s="21">
        <f t="shared" si="147"/>
        <v>0</v>
      </c>
      <c r="H521" s="21">
        <f t="shared" si="147"/>
        <v>0</v>
      </c>
    </row>
    <row r="522" spans="1:8" ht="31.5">
      <c r="A522" s="144" t="s">
        <v>19</v>
      </c>
      <c r="B522" s="144">
        <v>1103</v>
      </c>
      <c r="C522" s="11">
        <v>2250320020</v>
      </c>
      <c r="D522" s="141" t="s">
        <v>97</v>
      </c>
      <c r="E522" s="145" t="s">
        <v>98</v>
      </c>
      <c r="F522" s="21">
        <f>F523</f>
        <v>3000</v>
      </c>
      <c r="G522" s="21">
        <f t="shared" si="147"/>
        <v>0</v>
      </c>
      <c r="H522" s="21">
        <f t="shared" si="147"/>
        <v>0</v>
      </c>
    </row>
    <row r="523" spans="1:8">
      <c r="A523" s="144" t="s">
        <v>19</v>
      </c>
      <c r="B523" s="144">
        <v>1103</v>
      </c>
      <c r="C523" s="11">
        <v>2250320020</v>
      </c>
      <c r="D523" s="144">
        <v>610</v>
      </c>
      <c r="E523" s="145" t="s">
        <v>104</v>
      </c>
      <c r="F523" s="21">
        <v>3000</v>
      </c>
      <c r="G523" s="21">
        <v>0</v>
      </c>
      <c r="H523" s="21">
        <v>0</v>
      </c>
    </row>
    <row r="524" spans="1:8" ht="31.5">
      <c r="A524" s="144" t="s">
        <v>19</v>
      </c>
      <c r="B524" s="144">
        <v>1103</v>
      </c>
      <c r="C524" s="141">
        <v>2500000000</v>
      </c>
      <c r="D524" s="144"/>
      <c r="E524" s="145" t="s">
        <v>303</v>
      </c>
      <c r="F524" s="21">
        <f>F525</f>
        <v>1972.1</v>
      </c>
      <c r="G524" s="21">
        <f>G525</f>
        <v>1402.8</v>
      </c>
      <c r="H524" s="21">
        <f>H525</f>
        <v>1402.8</v>
      </c>
    </row>
    <row r="525" spans="1:8" ht="31.5">
      <c r="A525" s="144" t="s">
        <v>19</v>
      </c>
      <c r="B525" s="144">
        <v>1103</v>
      </c>
      <c r="C525" s="141">
        <v>2520000000</v>
      </c>
      <c r="D525" s="144"/>
      <c r="E525" s="145" t="s">
        <v>245</v>
      </c>
      <c r="F525" s="21">
        <f>F526+F530+F534</f>
        <v>1972.1</v>
      </c>
      <c r="G525" s="21">
        <f>G526+G530+G534</f>
        <v>1402.8</v>
      </c>
      <c r="H525" s="21">
        <f>H526+H530+H534</f>
        <v>1402.8</v>
      </c>
    </row>
    <row r="526" spans="1:8" ht="31.5">
      <c r="A526" s="144" t="s">
        <v>19</v>
      </c>
      <c r="B526" s="144">
        <v>1103</v>
      </c>
      <c r="C526" s="141">
        <v>2520400000</v>
      </c>
      <c r="D526" s="144"/>
      <c r="E526" s="55" t="s">
        <v>316</v>
      </c>
      <c r="F526" s="21">
        <f>F527</f>
        <v>78.400000000000006</v>
      </c>
      <c r="G526" s="21">
        <f t="shared" ref="G526:H528" si="148">G527</f>
        <v>78.400000000000006</v>
      </c>
      <c r="H526" s="21">
        <f t="shared" si="148"/>
        <v>78.400000000000006</v>
      </c>
    </row>
    <row r="527" spans="1:8">
      <c r="A527" s="144" t="s">
        <v>19</v>
      </c>
      <c r="B527" s="144">
        <v>1103</v>
      </c>
      <c r="C527" s="141">
        <v>2520420300</v>
      </c>
      <c r="D527" s="144"/>
      <c r="E527" s="55" t="s">
        <v>317</v>
      </c>
      <c r="F527" s="21">
        <f>F528</f>
        <v>78.400000000000006</v>
      </c>
      <c r="G527" s="21">
        <f t="shared" si="148"/>
        <v>78.400000000000006</v>
      </c>
      <c r="H527" s="21">
        <f t="shared" si="148"/>
        <v>78.400000000000006</v>
      </c>
    </row>
    <row r="528" spans="1:8" ht="31.5">
      <c r="A528" s="144" t="s">
        <v>19</v>
      </c>
      <c r="B528" s="144">
        <v>1103</v>
      </c>
      <c r="C528" s="141">
        <v>2520420300</v>
      </c>
      <c r="D528" s="141" t="s">
        <v>97</v>
      </c>
      <c r="E528" s="55" t="s">
        <v>98</v>
      </c>
      <c r="F528" s="21">
        <f>F529</f>
        <v>78.400000000000006</v>
      </c>
      <c r="G528" s="21">
        <f t="shared" si="148"/>
        <v>78.400000000000006</v>
      </c>
      <c r="H528" s="21">
        <f t="shared" si="148"/>
        <v>78.400000000000006</v>
      </c>
    </row>
    <row r="529" spans="1:8">
      <c r="A529" s="144" t="s">
        <v>19</v>
      </c>
      <c r="B529" s="144">
        <v>1103</v>
      </c>
      <c r="C529" s="141">
        <v>2520420300</v>
      </c>
      <c r="D529" s="144">
        <v>610</v>
      </c>
      <c r="E529" s="55" t="s">
        <v>104</v>
      </c>
      <c r="F529" s="21">
        <v>78.400000000000006</v>
      </c>
      <c r="G529" s="21">
        <v>78.400000000000006</v>
      </c>
      <c r="H529" s="21">
        <v>78.400000000000006</v>
      </c>
    </row>
    <row r="530" spans="1:8" ht="31.5">
      <c r="A530" s="144" t="s">
        <v>19</v>
      </c>
      <c r="B530" s="144">
        <v>1103</v>
      </c>
      <c r="C530" s="141">
        <v>2520500000</v>
      </c>
      <c r="D530" s="144"/>
      <c r="E530" s="145" t="s">
        <v>323</v>
      </c>
      <c r="F530" s="21">
        <f>F531</f>
        <v>57.4</v>
      </c>
      <c r="G530" s="21">
        <f t="shared" ref="G530:H532" si="149">G531</f>
        <v>57.4</v>
      </c>
      <c r="H530" s="21">
        <f t="shared" si="149"/>
        <v>57.4</v>
      </c>
    </row>
    <row r="531" spans="1:8">
      <c r="A531" s="144" t="s">
        <v>19</v>
      </c>
      <c r="B531" s="144">
        <v>1103</v>
      </c>
      <c r="C531" s="141">
        <v>2520520300</v>
      </c>
      <c r="D531" s="144"/>
      <c r="E531" s="145" t="s">
        <v>324</v>
      </c>
      <c r="F531" s="21">
        <f>F532</f>
        <v>57.4</v>
      </c>
      <c r="G531" s="21">
        <f t="shared" si="149"/>
        <v>57.4</v>
      </c>
      <c r="H531" s="21">
        <f t="shared" si="149"/>
        <v>57.4</v>
      </c>
    </row>
    <row r="532" spans="1:8" ht="31.5">
      <c r="A532" s="144" t="s">
        <v>19</v>
      </c>
      <c r="B532" s="144">
        <v>1103</v>
      </c>
      <c r="C532" s="141">
        <v>2520520300</v>
      </c>
      <c r="D532" s="141" t="s">
        <v>97</v>
      </c>
      <c r="E532" s="55" t="s">
        <v>98</v>
      </c>
      <c r="F532" s="21">
        <f>F533</f>
        <v>57.4</v>
      </c>
      <c r="G532" s="21">
        <f t="shared" si="149"/>
        <v>57.4</v>
      </c>
      <c r="H532" s="21">
        <f t="shared" si="149"/>
        <v>57.4</v>
      </c>
    </row>
    <row r="533" spans="1:8">
      <c r="A533" s="144" t="s">
        <v>19</v>
      </c>
      <c r="B533" s="144">
        <v>1103</v>
      </c>
      <c r="C533" s="141">
        <v>2520520300</v>
      </c>
      <c r="D533" s="144">
        <v>610</v>
      </c>
      <c r="E533" s="55" t="s">
        <v>104</v>
      </c>
      <c r="F533" s="21">
        <v>57.4</v>
      </c>
      <c r="G533" s="21">
        <v>57.4</v>
      </c>
      <c r="H533" s="21">
        <v>57.4</v>
      </c>
    </row>
    <row r="534" spans="1:8" ht="31.5">
      <c r="A534" s="144" t="s">
        <v>19</v>
      </c>
      <c r="B534" s="144">
        <v>1103</v>
      </c>
      <c r="C534" s="141">
        <v>2520600000</v>
      </c>
      <c r="D534" s="144"/>
      <c r="E534" s="145" t="s">
        <v>322</v>
      </c>
      <c r="F534" s="21">
        <f>F535</f>
        <v>1836.3</v>
      </c>
      <c r="G534" s="21">
        <f t="shared" ref="G534:H536" si="150">G535</f>
        <v>1267</v>
      </c>
      <c r="H534" s="21">
        <f t="shared" si="150"/>
        <v>1267</v>
      </c>
    </row>
    <row r="535" spans="1:8">
      <c r="A535" s="144" t="s">
        <v>19</v>
      </c>
      <c r="B535" s="144">
        <v>1103</v>
      </c>
      <c r="C535" s="141">
        <v>2520620200</v>
      </c>
      <c r="D535" s="144"/>
      <c r="E535" s="145" t="s">
        <v>277</v>
      </c>
      <c r="F535" s="21">
        <f>F536</f>
        <v>1836.3</v>
      </c>
      <c r="G535" s="21">
        <f t="shared" si="150"/>
        <v>1267</v>
      </c>
      <c r="H535" s="21">
        <f t="shared" si="150"/>
        <v>1267</v>
      </c>
    </row>
    <row r="536" spans="1:8" ht="31.5">
      <c r="A536" s="144" t="s">
        <v>19</v>
      </c>
      <c r="B536" s="144">
        <v>1103</v>
      </c>
      <c r="C536" s="141">
        <v>2520620200</v>
      </c>
      <c r="D536" s="141" t="s">
        <v>97</v>
      </c>
      <c r="E536" s="55" t="s">
        <v>98</v>
      </c>
      <c r="F536" s="21">
        <f>F537</f>
        <v>1836.3</v>
      </c>
      <c r="G536" s="21">
        <f t="shared" si="150"/>
        <v>1267</v>
      </c>
      <c r="H536" s="21">
        <f t="shared" si="150"/>
        <v>1267</v>
      </c>
    </row>
    <row r="537" spans="1:8">
      <c r="A537" s="144" t="s">
        <v>19</v>
      </c>
      <c r="B537" s="144">
        <v>1103</v>
      </c>
      <c r="C537" s="141">
        <v>2520620200</v>
      </c>
      <c r="D537" s="144">
        <v>610</v>
      </c>
      <c r="E537" s="55" t="s">
        <v>104</v>
      </c>
      <c r="F537" s="21">
        <f>1267+569.3</f>
        <v>1836.3</v>
      </c>
      <c r="G537" s="21">
        <v>1267</v>
      </c>
      <c r="H537" s="21">
        <v>1267</v>
      </c>
    </row>
    <row r="538" spans="1:8">
      <c r="A538" s="144" t="s">
        <v>19</v>
      </c>
      <c r="B538" s="144" t="s">
        <v>92</v>
      </c>
      <c r="C538" s="144" t="s">
        <v>66</v>
      </c>
      <c r="D538" s="144" t="s">
        <v>66</v>
      </c>
      <c r="E538" s="42" t="s">
        <v>63</v>
      </c>
      <c r="F538" s="21">
        <f>F539</f>
        <v>2315.8000000000002</v>
      </c>
      <c r="G538" s="21">
        <f t="shared" ref="G538:H541" si="151">G539</f>
        <v>1640.7</v>
      </c>
      <c r="H538" s="21">
        <f t="shared" si="151"/>
        <v>1640.7</v>
      </c>
    </row>
    <row r="539" spans="1:8">
      <c r="A539" s="144" t="s">
        <v>19</v>
      </c>
      <c r="B539" s="144" t="s">
        <v>64</v>
      </c>
      <c r="C539" s="144" t="s">
        <v>66</v>
      </c>
      <c r="D539" s="144" t="s">
        <v>66</v>
      </c>
      <c r="E539" s="145" t="s">
        <v>65</v>
      </c>
      <c r="F539" s="21">
        <f>F540</f>
        <v>2315.8000000000002</v>
      </c>
      <c r="G539" s="21">
        <f t="shared" si="151"/>
        <v>1640.7</v>
      </c>
      <c r="H539" s="21">
        <f t="shared" si="151"/>
        <v>1640.7</v>
      </c>
    </row>
    <row r="540" spans="1:8" ht="47.25">
      <c r="A540" s="144" t="s">
        <v>19</v>
      </c>
      <c r="B540" s="144" t="s">
        <v>64</v>
      </c>
      <c r="C540" s="141">
        <v>2200000000</v>
      </c>
      <c r="D540" s="144"/>
      <c r="E540" s="145" t="s">
        <v>302</v>
      </c>
      <c r="F540" s="21">
        <f>F541</f>
        <v>2315.8000000000002</v>
      </c>
      <c r="G540" s="21">
        <f t="shared" si="151"/>
        <v>1640.7</v>
      </c>
      <c r="H540" s="21">
        <f t="shared" si="151"/>
        <v>1640.7</v>
      </c>
    </row>
    <row r="541" spans="1:8" ht="47.25">
      <c r="A541" s="144" t="s">
        <v>19</v>
      </c>
      <c r="B541" s="144" t="s">
        <v>64</v>
      </c>
      <c r="C541" s="141">
        <v>2240000000</v>
      </c>
      <c r="D541" s="144"/>
      <c r="E541" s="145" t="s">
        <v>132</v>
      </c>
      <c r="F541" s="21">
        <f>F542</f>
        <v>2315.8000000000002</v>
      </c>
      <c r="G541" s="21">
        <f t="shared" si="151"/>
        <v>1640.7</v>
      </c>
      <c r="H541" s="21">
        <f t="shared" si="151"/>
        <v>1640.7</v>
      </c>
    </row>
    <row r="542" spans="1:8" ht="31.5">
      <c r="A542" s="144" t="s">
        <v>19</v>
      </c>
      <c r="B542" s="144" t="s">
        <v>64</v>
      </c>
      <c r="C542" s="144">
        <v>2240300000</v>
      </c>
      <c r="D542" s="144"/>
      <c r="E542" s="145" t="s">
        <v>189</v>
      </c>
      <c r="F542" s="21">
        <f>F549+F546+F543+F552</f>
        <v>2315.8000000000002</v>
      </c>
      <c r="G542" s="21">
        <f t="shared" ref="G542:H542" si="152">G549+G546+G543+G552</f>
        <v>1640.7</v>
      </c>
      <c r="H542" s="21">
        <f t="shared" si="152"/>
        <v>1640.7</v>
      </c>
    </row>
    <row r="543" spans="1:8" ht="63">
      <c r="A543" s="144" t="s">
        <v>19</v>
      </c>
      <c r="B543" s="144" t="s">
        <v>64</v>
      </c>
      <c r="C543" s="144">
        <v>2240310320</v>
      </c>
      <c r="D543" s="144"/>
      <c r="E543" s="55" t="s">
        <v>241</v>
      </c>
      <c r="F543" s="21">
        <f t="shared" ref="F543:H544" si="153">F544</f>
        <v>561.70000000000005</v>
      </c>
      <c r="G543" s="21">
        <f t="shared" si="153"/>
        <v>561.70000000000005</v>
      </c>
      <c r="H543" s="21">
        <f t="shared" si="153"/>
        <v>561.70000000000005</v>
      </c>
    </row>
    <row r="544" spans="1:8" ht="31.5">
      <c r="A544" s="144" t="s">
        <v>19</v>
      </c>
      <c r="B544" s="144" t="s">
        <v>64</v>
      </c>
      <c r="C544" s="144">
        <v>2240310320</v>
      </c>
      <c r="D544" s="141" t="s">
        <v>97</v>
      </c>
      <c r="E544" s="145" t="s">
        <v>98</v>
      </c>
      <c r="F544" s="21">
        <f t="shared" si="153"/>
        <v>561.70000000000005</v>
      </c>
      <c r="G544" s="21">
        <f t="shared" si="153"/>
        <v>561.70000000000005</v>
      </c>
      <c r="H544" s="21">
        <f t="shared" si="153"/>
        <v>561.70000000000005</v>
      </c>
    </row>
    <row r="545" spans="1:8" ht="31.5">
      <c r="A545" s="144" t="s">
        <v>19</v>
      </c>
      <c r="B545" s="144" t="s">
        <v>64</v>
      </c>
      <c r="C545" s="144">
        <v>2240310320</v>
      </c>
      <c r="D545" s="144">
        <v>630</v>
      </c>
      <c r="E545" s="145" t="s">
        <v>143</v>
      </c>
      <c r="F545" s="17">
        <v>561.70000000000005</v>
      </c>
      <c r="G545" s="17">
        <v>561.70000000000005</v>
      </c>
      <c r="H545" s="17">
        <v>561.70000000000005</v>
      </c>
    </row>
    <row r="546" spans="1:8" ht="47.25">
      <c r="A546" s="144" t="s">
        <v>19</v>
      </c>
      <c r="B546" s="144" t="s">
        <v>64</v>
      </c>
      <c r="C546" s="144">
        <v>2240320400</v>
      </c>
      <c r="D546" s="144"/>
      <c r="E546" s="145" t="s">
        <v>242</v>
      </c>
      <c r="F546" s="21">
        <f t="shared" ref="F546:H547" si="154">F547</f>
        <v>414.1</v>
      </c>
      <c r="G546" s="21">
        <f t="shared" si="154"/>
        <v>124</v>
      </c>
      <c r="H546" s="21">
        <f t="shared" si="154"/>
        <v>124</v>
      </c>
    </row>
    <row r="547" spans="1:8" ht="31.5">
      <c r="A547" s="144" t="s">
        <v>19</v>
      </c>
      <c r="B547" s="144" t="s">
        <v>64</v>
      </c>
      <c r="C547" s="144">
        <v>2240320400</v>
      </c>
      <c r="D547" s="141" t="s">
        <v>69</v>
      </c>
      <c r="E547" s="145" t="s">
        <v>95</v>
      </c>
      <c r="F547" s="21">
        <f t="shared" si="154"/>
        <v>414.1</v>
      </c>
      <c r="G547" s="21">
        <f t="shared" si="154"/>
        <v>124</v>
      </c>
      <c r="H547" s="21">
        <f t="shared" si="154"/>
        <v>124</v>
      </c>
    </row>
    <row r="548" spans="1:8" ht="31.5">
      <c r="A548" s="144" t="s">
        <v>19</v>
      </c>
      <c r="B548" s="144" t="s">
        <v>64</v>
      </c>
      <c r="C548" s="144">
        <v>2240320400</v>
      </c>
      <c r="D548" s="144">
        <v>240</v>
      </c>
      <c r="E548" s="145" t="s">
        <v>220</v>
      </c>
      <c r="F548" s="21">
        <v>414.1</v>
      </c>
      <c r="G548" s="21">
        <v>124</v>
      </c>
      <c r="H548" s="21">
        <v>124</v>
      </c>
    </row>
    <row r="549" spans="1:8" ht="47.25">
      <c r="A549" s="144" t="s">
        <v>19</v>
      </c>
      <c r="B549" s="144" t="s">
        <v>64</v>
      </c>
      <c r="C549" s="144" t="s">
        <v>297</v>
      </c>
      <c r="D549" s="144"/>
      <c r="E549" s="224" t="s">
        <v>145</v>
      </c>
      <c r="F549" s="21">
        <f t="shared" ref="F549:H550" si="155">F550</f>
        <v>1314</v>
      </c>
      <c r="G549" s="21">
        <f t="shared" si="155"/>
        <v>955</v>
      </c>
      <c r="H549" s="21">
        <f t="shared" si="155"/>
        <v>955</v>
      </c>
    </row>
    <row r="550" spans="1:8" ht="31.5">
      <c r="A550" s="144" t="s">
        <v>19</v>
      </c>
      <c r="B550" s="144" t="s">
        <v>64</v>
      </c>
      <c r="C550" s="144" t="s">
        <v>297</v>
      </c>
      <c r="D550" s="141" t="s">
        <v>97</v>
      </c>
      <c r="E550" s="145" t="s">
        <v>98</v>
      </c>
      <c r="F550" s="21">
        <f t="shared" si="155"/>
        <v>1314</v>
      </c>
      <c r="G550" s="21">
        <f t="shared" si="155"/>
        <v>955</v>
      </c>
      <c r="H550" s="21">
        <f t="shared" si="155"/>
        <v>955</v>
      </c>
    </row>
    <row r="551" spans="1:8" ht="31.5">
      <c r="A551" s="144" t="s">
        <v>19</v>
      </c>
      <c r="B551" s="144" t="s">
        <v>64</v>
      </c>
      <c r="C551" s="144" t="s">
        <v>297</v>
      </c>
      <c r="D551" s="144">
        <v>630</v>
      </c>
      <c r="E551" s="145" t="s">
        <v>143</v>
      </c>
      <c r="F551" s="21">
        <v>1314</v>
      </c>
      <c r="G551" s="21">
        <v>955</v>
      </c>
      <c r="H551" s="21">
        <v>955</v>
      </c>
    </row>
    <row r="552" spans="1:8" ht="63">
      <c r="A552" s="223" t="s">
        <v>19</v>
      </c>
      <c r="B552" s="223" t="s">
        <v>64</v>
      </c>
      <c r="C552" s="223" t="s">
        <v>453</v>
      </c>
      <c r="D552" s="223"/>
      <c r="E552" s="224" t="s">
        <v>454</v>
      </c>
      <c r="F552" s="21">
        <f>F553</f>
        <v>26</v>
      </c>
      <c r="G552" s="21">
        <f t="shared" ref="G552:H553" si="156">G553</f>
        <v>0</v>
      </c>
      <c r="H552" s="21">
        <f t="shared" si="156"/>
        <v>0</v>
      </c>
    </row>
    <row r="553" spans="1:8" ht="31.5">
      <c r="A553" s="223" t="s">
        <v>19</v>
      </c>
      <c r="B553" s="223" t="s">
        <v>64</v>
      </c>
      <c r="C553" s="223" t="s">
        <v>453</v>
      </c>
      <c r="D553" s="222" t="s">
        <v>97</v>
      </c>
      <c r="E553" s="224" t="s">
        <v>98</v>
      </c>
      <c r="F553" s="21">
        <f>F554</f>
        <v>26</v>
      </c>
      <c r="G553" s="21">
        <f t="shared" si="156"/>
        <v>0</v>
      </c>
      <c r="H553" s="21">
        <f t="shared" si="156"/>
        <v>0</v>
      </c>
    </row>
    <row r="554" spans="1:8" ht="31.5">
      <c r="A554" s="223" t="s">
        <v>19</v>
      </c>
      <c r="B554" s="223" t="s">
        <v>64</v>
      </c>
      <c r="C554" s="223" t="s">
        <v>453</v>
      </c>
      <c r="D554" s="223">
        <v>630</v>
      </c>
      <c r="E554" s="224" t="s">
        <v>143</v>
      </c>
      <c r="F554" s="21">
        <v>26</v>
      </c>
      <c r="G554" s="21">
        <v>0</v>
      </c>
      <c r="H554" s="21">
        <v>0</v>
      </c>
    </row>
    <row r="555" spans="1:8">
      <c r="A555" s="16" t="s">
        <v>35</v>
      </c>
      <c r="B555" s="24" t="s">
        <v>66</v>
      </c>
      <c r="C555" s="24" t="s">
        <v>66</v>
      </c>
      <c r="D555" s="24" t="s">
        <v>66</v>
      </c>
      <c r="E555" s="40" t="s">
        <v>272</v>
      </c>
      <c r="F555" s="26">
        <f>F556+F572</f>
        <v>39550.5</v>
      </c>
      <c r="G555" s="26">
        <f t="shared" ref="G555:H555" si="157">G556+G572</f>
        <v>31550.5</v>
      </c>
      <c r="H555" s="26">
        <f t="shared" si="157"/>
        <v>25550.5</v>
      </c>
    </row>
    <row r="556" spans="1:8">
      <c r="A556" s="144" t="s">
        <v>35</v>
      </c>
      <c r="B556" s="144" t="s">
        <v>54</v>
      </c>
      <c r="C556" s="144" t="s">
        <v>66</v>
      </c>
      <c r="D556" s="144" t="s">
        <v>66</v>
      </c>
      <c r="E556" s="46" t="s">
        <v>20</v>
      </c>
      <c r="F556" s="21">
        <f>F557+F566</f>
        <v>15550.5</v>
      </c>
      <c r="G556" s="21">
        <f>G557+G566</f>
        <v>11550.5</v>
      </c>
      <c r="H556" s="21">
        <f>H557+H566</f>
        <v>11550.5</v>
      </c>
    </row>
    <row r="557" spans="1:8" ht="47.25">
      <c r="A557" s="144" t="s">
        <v>35</v>
      </c>
      <c r="B557" s="144" t="s">
        <v>46</v>
      </c>
      <c r="C557" s="144" t="s">
        <v>66</v>
      </c>
      <c r="D557" s="144" t="s">
        <v>66</v>
      </c>
      <c r="E557" s="145" t="s">
        <v>7</v>
      </c>
      <c r="F557" s="21">
        <f>F558</f>
        <v>10550.5</v>
      </c>
      <c r="G557" s="21">
        <f t="shared" ref="G557:H560" si="158">G558</f>
        <v>10550.5</v>
      </c>
      <c r="H557" s="21">
        <f t="shared" si="158"/>
        <v>10550.5</v>
      </c>
    </row>
    <row r="558" spans="1:8">
      <c r="A558" s="144" t="s">
        <v>35</v>
      </c>
      <c r="B558" s="144" t="s">
        <v>46</v>
      </c>
      <c r="C558" s="144">
        <v>9900000000</v>
      </c>
      <c r="D558" s="144"/>
      <c r="E558" s="145" t="s">
        <v>105</v>
      </c>
      <c r="F558" s="21">
        <f>F559</f>
        <v>10550.5</v>
      </c>
      <c r="G558" s="21">
        <f t="shared" si="158"/>
        <v>10550.5</v>
      </c>
      <c r="H558" s="21">
        <f t="shared" si="158"/>
        <v>10550.5</v>
      </c>
    </row>
    <row r="559" spans="1:8" ht="31.5">
      <c r="A559" s="144" t="s">
        <v>35</v>
      </c>
      <c r="B559" s="144" t="s">
        <v>46</v>
      </c>
      <c r="C559" s="144">
        <v>9990000000</v>
      </c>
      <c r="D559" s="144"/>
      <c r="E559" s="145" t="s">
        <v>146</v>
      </c>
      <c r="F559" s="21">
        <f>F560</f>
        <v>10550.5</v>
      </c>
      <c r="G559" s="21">
        <f t="shared" si="158"/>
        <v>10550.5</v>
      </c>
      <c r="H559" s="21">
        <f t="shared" si="158"/>
        <v>10550.5</v>
      </c>
    </row>
    <row r="560" spans="1:8" ht="31.5">
      <c r="A560" s="144" t="s">
        <v>35</v>
      </c>
      <c r="B560" s="144" t="s">
        <v>46</v>
      </c>
      <c r="C560" s="144">
        <v>9990200000</v>
      </c>
      <c r="D560" s="24"/>
      <c r="E560" s="145" t="s">
        <v>117</v>
      </c>
      <c r="F560" s="21">
        <f>F561</f>
        <v>10550.5</v>
      </c>
      <c r="G560" s="21">
        <f t="shared" si="158"/>
        <v>10550.5</v>
      </c>
      <c r="H560" s="21">
        <f>H561</f>
        <v>10550.5</v>
      </c>
    </row>
    <row r="561" spans="1:8" ht="47.25">
      <c r="A561" s="144" t="s">
        <v>35</v>
      </c>
      <c r="B561" s="144" t="s">
        <v>46</v>
      </c>
      <c r="C561" s="144">
        <v>9990225000</v>
      </c>
      <c r="D561" s="144"/>
      <c r="E561" s="145" t="s">
        <v>118</v>
      </c>
      <c r="F561" s="21">
        <f>F562+F564</f>
        <v>10550.5</v>
      </c>
      <c r="G561" s="21">
        <f>G562+G564</f>
        <v>10550.5</v>
      </c>
      <c r="H561" s="21">
        <f>H562+H564</f>
        <v>10550.5</v>
      </c>
    </row>
    <row r="562" spans="1:8" ht="63">
      <c r="A562" s="144" t="s">
        <v>35</v>
      </c>
      <c r="B562" s="144" t="s">
        <v>46</v>
      </c>
      <c r="C562" s="144">
        <v>9990225000</v>
      </c>
      <c r="D562" s="144" t="s">
        <v>68</v>
      </c>
      <c r="E562" s="145" t="s">
        <v>1</v>
      </c>
      <c r="F562" s="21">
        <f>F563</f>
        <v>10464.200000000001</v>
      </c>
      <c r="G562" s="21">
        <f>G563</f>
        <v>10464.200000000001</v>
      </c>
      <c r="H562" s="21">
        <f>H563</f>
        <v>10464.200000000001</v>
      </c>
    </row>
    <row r="563" spans="1:8" ht="31.5">
      <c r="A563" s="144" t="s">
        <v>35</v>
      </c>
      <c r="B563" s="144" t="s">
        <v>46</v>
      </c>
      <c r="C563" s="144">
        <v>9990225000</v>
      </c>
      <c r="D563" s="144">
        <v>120</v>
      </c>
      <c r="E563" s="145" t="s">
        <v>221</v>
      </c>
      <c r="F563" s="21">
        <v>10464.200000000001</v>
      </c>
      <c r="G563" s="21">
        <v>10464.200000000001</v>
      </c>
      <c r="H563" s="21">
        <v>10464.200000000001</v>
      </c>
    </row>
    <row r="564" spans="1:8">
      <c r="A564" s="144" t="s">
        <v>35</v>
      </c>
      <c r="B564" s="144" t="s">
        <v>46</v>
      </c>
      <c r="C564" s="144">
        <v>9990225000</v>
      </c>
      <c r="D564" s="144" t="s">
        <v>70</v>
      </c>
      <c r="E564" s="145" t="s">
        <v>71</v>
      </c>
      <c r="F564" s="21">
        <f>F565</f>
        <v>86.3</v>
      </c>
      <c r="G564" s="21">
        <f>G565</f>
        <v>86.3</v>
      </c>
      <c r="H564" s="21">
        <f>H565</f>
        <v>86.3</v>
      </c>
    </row>
    <row r="565" spans="1:8">
      <c r="A565" s="144" t="s">
        <v>35</v>
      </c>
      <c r="B565" s="144" t="s">
        <v>46</v>
      </c>
      <c r="C565" s="144">
        <v>9990225000</v>
      </c>
      <c r="D565" s="144">
        <v>850</v>
      </c>
      <c r="E565" s="145" t="s">
        <v>100</v>
      </c>
      <c r="F565" s="21">
        <v>86.3</v>
      </c>
      <c r="G565" s="21">
        <v>86.3</v>
      </c>
      <c r="H565" s="21">
        <v>86.3</v>
      </c>
    </row>
    <row r="566" spans="1:8">
      <c r="A566" s="144" t="s">
        <v>35</v>
      </c>
      <c r="B566" s="144" t="s">
        <v>47</v>
      </c>
      <c r="C566" s="144"/>
      <c r="D566" s="144"/>
      <c r="E566" s="145" t="s">
        <v>8</v>
      </c>
      <c r="F566" s="21">
        <f>F567</f>
        <v>5000</v>
      </c>
      <c r="G566" s="21">
        <f t="shared" ref="G566:H570" si="159">G567</f>
        <v>1000</v>
      </c>
      <c r="H566" s="21">
        <f t="shared" si="159"/>
        <v>1000</v>
      </c>
    </row>
    <row r="567" spans="1:8">
      <c r="A567" s="144" t="s">
        <v>35</v>
      </c>
      <c r="B567" s="144" t="s">
        <v>47</v>
      </c>
      <c r="C567" s="144">
        <v>9900000000</v>
      </c>
      <c r="D567" s="144"/>
      <c r="E567" s="145" t="s">
        <v>105</v>
      </c>
      <c r="F567" s="21">
        <f>F568</f>
        <v>5000</v>
      </c>
      <c r="G567" s="21">
        <f>G568</f>
        <v>1000</v>
      </c>
      <c r="H567" s="21">
        <f>H568</f>
        <v>1000</v>
      </c>
    </row>
    <row r="568" spans="1:8">
      <c r="A568" s="144" t="s">
        <v>35</v>
      </c>
      <c r="B568" s="144" t="s">
        <v>47</v>
      </c>
      <c r="C568" s="144">
        <v>9910000000</v>
      </c>
      <c r="D568" s="144"/>
      <c r="E568" s="145" t="s">
        <v>8</v>
      </c>
      <c r="F568" s="21">
        <f>F569</f>
        <v>5000</v>
      </c>
      <c r="G568" s="21">
        <f t="shared" si="159"/>
        <v>1000</v>
      </c>
      <c r="H568" s="21">
        <f t="shared" si="159"/>
        <v>1000</v>
      </c>
    </row>
    <row r="569" spans="1:8">
      <c r="A569" s="144" t="s">
        <v>35</v>
      </c>
      <c r="B569" s="144" t="s">
        <v>47</v>
      </c>
      <c r="C569" s="144">
        <v>9910020000</v>
      </c>
      <c r="D569" s="144"/>
      <c r="E569" s="145" t="s">
        <v>278</v>
      </c>
      <c r="F569" s="21">
        <f>F570</f>
        <v>5000</v>
      </c>
      <c r="G569" s="21">
        <f t="shared" si="159"/>
        <v>1000</v>
      </c>
      <c r="H569" s="21">
        <f t="shared" si="159"/>
        <v>1000</v>
      </c>
    </row>
    <row r="570" spans="1:8">
      <c r="A570" s="144" t="s">
        <v>35</v>
      </c>
      <c r="B570" s="144" t="s">
        <v>47</v>
      </c>
      <c r="C570" s="144">
        <v>9910020000</v>
      </c>
      <c r="D570" s="141" t="s">
        <v>70</v>
      </c>
      <c r="E570" s="145" t="s">
        <v>71</v>
      </c>
      <c r="F570" s="21">
        <f>F571</f>
        <v>5000</v>
      </c>
      <c r="G570" s="21">
        <f t="shared" si="159"/>
        <v>1000</v>
      </c>
      <c r="H570" s="21">
        <f t="shared" si="159"/>
        <v>1000</v>
      </c>
    </row>
    <row r="571" spans="1:8">
      <c r="A571" s="144" t="s">
        <v>35</v>
      </c>
      <c r="B571" s="144" t="s">
        <v>47</v>
      </c>
      <c r="C571" s="144">
        <v>9910020000</v>
      </c>
      <c r="D571" s="2" t="s">
        <v>161</v>
      </c>
      <c r="E571" s="47" t="s">
        <v>162</v>
      </c>
      <c r="F571" s="21">
        <v>5000</v>
      </c>
      <c r="G571" s="21">
        <v>1000</v>
      </c>
      <c r="H571" s="21">
        <v>1000</v>
      </c>
    </row>
    <row r="572" spans="1:8">
      <c r="A572" s="316" t="s">
        <v>35</v>
      </c>
      <c r="B572" s="316" t="s">
        <v>57</v>
      </c>
      <c r="C572" s="316" t="s">
        <v>66</v>
      </c>
      <c r="D572" s="316" t="s">
        <v>66</v>
      </c>
      <c r="E572" s="42" t="s">
        <v>27</v>
      </c>
      <c r="F572" s="21">
        <f t="shared" ref="F572:H577" si="160">F573</f>
        <v>24000</v>
      </c>
      <c r="G572" s="21">
        <f t="shared" si="160"/>
        <v>20000</v>
      </c>
      <c r="H572" s="21">
        <f t="shared" si="160"/>
        <v>14000</v>
      </c>
    </row>
    <row r="573" spans="1:8">
      <c r="A573" s="316" t="s">
        <v>35</v>
      </c>
      <c r="B573" s="22" t="s">
        <v>232</v>
      </c>
      <c r="C573" s="316"/>
      <c r="D573" s="316"/>
      <c r="E573" s="318" t="s">
        <v>233</v>
      </c>
      <c r="F573" s="21">
        <f t="shared" si="160"/>
        <v>24000</v>
      </c>
      <c r="G573" s="21">
        <f t="shared" si="160"/>
        <v>20000</v>
      </c>
      <c r="H573" s="21">
        <f t="shared" si="160"/>
        <v>14000</v>
      </c>
    </row>
    <row r="574" spans="1:8">
      <c r="A574" s="316" t="s">
        <v>35</v>
      </c>
      <c r="B574" s="22" t="s">
        <v>232</v>
      </c>
      <c r="C574" s="316">
        <v>9900000000</v>
      </c>
      <c r="D574" s="316"/>
      <c r="E574" s="317" t="s">
        <v>105</v>
      </c>
      <c r="F574" s="21">
        <f t="shared" si="160"/>
        <v>24000</v>
      </c>
      <c r="G574" s="21">
        <f t="shared" si="160"/>
        <v>20000</v>
      </c>
      <c r="H574" s="21">
        <f t="shared" si="160"/>
        <v>14000</v>
      </c>
    </row>
    <row r="575" spans="1:8" ht="31.5">
      <c r="A575" s="316" t="s">
        <v>35</v>
      </c>
      <c r="B575" s="22" t="s">
        <v>232</v>
      </c>
      <c r="C575" s="316">
        <v>9930000000</v>
      </c>
      <c r="D575" s="316"/>
      <c r="E575" s="55" t="s">
        <v>156</v>
      </c>
      <c r="F575" s="21">
        <f t="shared" si="160"/>
        <v>24000</v>
      </c>
      <c r="G575" s="21">
        <f t="shared" si="160"/>
        <v>20000</v>
      </c>
      <c r="H575" s="21">
        <f t="shared" si="160"/>
        <v>14000</v>
      </c>
    </row>
    <row r="576" spans="1:8" ht="47.25">
      <c r="A576" s="316" t="s">
        <v>35</v>
      </c>
      <c r="B576" s="22" t="s">
        <v>232</v>
      </c>
      <c r="C576" s="316">
        <v>9930020600</v>
      </c>
      <c r="D576" s="2"/>
      <c r="E576" s="320" t="s">
        <v>748</v>
      </c>
      <c r="F576" s="21">
        <f t="shared" si="160"/>
        <v>24000</v>
      </c>
      <c r="G576" s="21">
        <f t="shared" si="160"/>
        <v>20000</v>
      </c>
      <c r="H576" s="21">
        <f t="shared" si="160"/>
        <v>14000</v>
      </c>
    </row>
    <row r="577" spans="1:8">
      <c r="A577" s="316" t="s">
        <v>35</v>
      </c>
      <c r="B577" s="22" t="s">
        <v>232</v>
      </c>
      <c r="C577" s="316">
        <v>9930020600</v>
      </c>
      <c r="D577" s="315" t="s">
        <v>70</v>
      </c>
      <c r="E577" s="317" t="s">
        <v>71</v>
      </c>
      <c r="F577" s="21">
        <f t="shared" si="160"/>
        <v>24000</v>
      </c>
      <c r="G577" s="21">
        <f t="shared" si="160"/>
        <v>20000</v>
      </c>
      <c r="H577" s="21">
        <f t="shared" si="160"/>
        <v>14000</v>
      </c>
    </row>
    <row r="578" spans="1:8">
      <c r="A578" s="316" t="s">
        <v>35</v>
      </c>
      <c r="B578" s="22" t="s">
        <v>232</v>
      </c>
      <c r="C578" s="316">
        <v>9930020600</v>
      </c>
      <c r="D578" s="2" t="s">
        <v>161</v>
      </c>
      <c r="E578" s="47" t="s">
        <v>162</v>
      </c>
      <c r="F578" s="21">
        <v>24000</v>
      </c>
      <c r="G578" s="21">
        <v>20000</v>
      </c>
      <c r="H578" s="21">
        <v>14000</v>
      </c>
    </row>
    <row r="579" spans="1:8" ht="47.25">
      <c r="A579" s="16" t="s">
        <v>33</v>
      </c>
      <c r="B579" s="24" t="s">
        <v>66</v>
      </c>
      <c r="C579" s="24" t="s">
        <v>66</v>
      </c>
      <c r="D579" s="24" t="s">
        <v>66</v>
      </c>
      <c r="E579" s="126" t="s">
        <v>276</v>
      </c>
      <c r="F579" s="26">
        <f>F580+F597+F605+F613</f>
        <v>19411.7</v>
      </c>
      <c r="G579" s="26">
        <f>G580+G597+G605+G613</f>
        <v>20236.099999999999</v>
      </c>
      <c r="H579" s="26">
        <f>H580+H597+H605+H613</f>
        <v>14998.800000000001</v>
      </c>
    </row>
    <row r="580" spans="1:8">
      <c r="A580" s="141" t="s">
        <v>33</v>
      </c>
      <c r="B580" s="141" t="s">
        <v>54</v>
      </c>
      <c r="C580" s="141" t="s">
        <v>66</v>
      </c>
      <c r="D580" s="141" t="s">
        <v>66</v>
      </c>
      <c r="E580" s="46" t="s">
        <v>20</v>
      </c>
      <c r="F580" s="21">
        <f>F581+F591</f>
        <v>14499.1</v>
      </c>
      <c r="G580" s="21">
        <f t="shared" ref="G580:H580" si="161">G581+G591</f>
        <v>10509.099999999999</v>
      </c>
      <c r="H580" s="21">
        <f t="shared" si="161"/>
        <v>10510</v>
      </c>
    </row>
    <row r="581" spans="1:8">
      <c r="A581" s="141" t="s">
        <v>33</v>
      </c>
      <c r="B581" s="141" t="s">
        <v>60</v>
      </c>
      <c r="C581" s="141" t="s">
        <v>66</v>
      </c>
      <c r="D581" s="141" t="s">
        <v>66</v>
      </c>
      <c r="E581" s="145" t="s">
        <v>23</v>
      </c>
      <c r="F581" s="21">
        <f>F582</f>
        <v>6234</v>
      </c>
      <c r="G581" s="21">
        <f t="shared" ref="G581:H581" si="162">G582</f>
        <v>2224.3000000000002</v>
      </c>
      <c r="H581" s="21">
        <f t="shared" si="162"/>
        <v>2224.3000000000002</v>
      </c>
    </row>
    <row r="582" spans="1:8" ht="47.25">
      <c r="A582" s="141" t="s">
        <v>33</v>
      </c>
      <c r="B582" s="141" t="s">
        <v>60</v>
      </c>
      <c r="C582" s="141">
        <v>2600000000</v>
      </c>
      <c r="D582" s="141"/>
      <c r="E582" s="145" t="s">
        <v>307</v>
      </c>
      <c r="F582" s="21">
        <f t="shared" ref="F582:H583" si="163">F583</f>
        <v>6234</v>
      </c>
      <c r="G582" s="21">
        <f t="shared" si="163"/>
        <v>2224.3000000000002</v>
      </c>
      <c r="H582" s="21">
        <f t="shared" si="163"/>
        <v>2224.3000000000002</v>
      </c>
    </row>
    <row r="583" spans="1:8" ht="31.5">
      <c r="A583" s="141" t="s">
        <v>33</v>
      </c>
      <c r="B583" s="141" t="s">
        <v>60</v>
      </c>
      <c r="C583" s="141">
        <v>2610000000</v>
      </c>
      <c r="D583" s="141"/>
      <c r="E583" s="145" t="s">
        <v>107</v>
      </c>
      <c r="F583" s="21">
        <f>F584</f>
        <v>6234</v>
      </c>
      <c r="G583" s="21">
        <f t="shared" si="163"/>
        <v>2224.3000000000002</v>
      </c>
      <c r="H583" s="21">
        <f t="shared" si="163"/>
        <v>2224.3000000000002</v>
      </c>
    </row>
    <row r="584" spans="1:8">
      <c r="A584" s="141" t="s">
        <v>33</v>
      </c>
      <c r="B584" s="141" t="s">
        <v>60</v>
      </c>
      <c r="C584" s="141">
        <v>2610100000</v>
      </c>
      <c r="D584" s="141"/>
      <c r="E584" s="145" t="s">
        <v>108</v>
      </c>
      <c r="F584" s="21">
        <f>F585+F588</f>
        <v>6234</v>
      </c>
      <c r="G584" s="21">
        <f>G585+G588</f>
        <v>2224.3000000000002</v>
      </c>
      <c r="H584" s="21">
        <f>H585+H588</f>
        <v>2224.3000000000002</v>
      </c>
    </row>
    <row r="585" spans="1:8">
      <c r="A585" s="141" t="s">
        <v>33</v>
      </c>
      <c r="B585" s="141" t="s">
        <v>60</v>
      </c>
      <c r="C585" s="141">
        <v>2610120210</v>
      </c>
      <c r="D585" s="18"/>
      <c r="E585" s="145" t="s">
        <v>109</v>
      </c>
      <c r="F585" s="21">
        <f t="shared" ref="F585:H586" si="164">F586</f>
        <v>5985</v>
      </c>
      <c r="G585" s="21">
        <f t="shared" si="164"/>
        <v>1975.3</v>
      </c>
      <c r="H585" s="21">
        <f t="shared" si="164"/>
        <v>1975.3</v>
      </c>
    </row>
    <row r="586" spans="1:8" ht="31.5">
      <c r="A586" s="141" t="s">
        <v>33</v>
      </c>
      <c r="B586" s="141" t="s">
        <v>60</v>
      </c>
      <c r="C586" s="141">
        <v>2610120210</v>
      </c>
      <c r="D586" s="141" t="s">
        <v>69</v>
      </c>
      <c r="E586" s="145" t="s">
        <v>95</v>
      </c>
      <c r="F586" s="21">
        <f t="shared" si="164"/>
        <v>5985</v>
      </c>
      <c r="G586" s="21">
        <f t="shared" si="164"/>
        <v>1975.3</v>
      </c>
      <c r="H586" s="21">
        <f t="shared" si="164"/>
        <v>1975.3</v>
      </c>
    </row>
    <row r="587" spans="1:8" ht="31.5">
      <c r="A587" s="141" t="s">
        <v>33</v>
      </c>
      <c r="B587" s="141" t="s">
        <v>60</v>
      </c>
      <c r="C587" s="141">
        <v>2610120210</v>
      </c>
      <c r="D587" s="144">
        <v>240</v>
      </c>
      <c r="E587" s="145" t="s">
        <v>220</v>
      </c>
      <c r="F587" s="21">
        <v>5985</v>
      </c>
      <c r="G587" s="21">
        <v>1975.3</v>
      </c>
      <c r="H587" s="21">
        <v>1975.3</v>
      </c>
    </row>
    <row r="588" spans="1:8" ht="31.5">
      <c r="A588" s="141" t="s">
        <v>33</v>
      </c>
      <c r="B588" s="141" t="s">
        <v>60</v>
      </c>
      <c r="C588" s="141">
        <v>2610120220</v>
      </c>
      <c r="D588" s="144"/>
      <c r="E588" s="145" t="s">
        <v>106</v>
      </c>
      <c r="F588" s="21">
        <f t="shared" ref="F588:H589" si="165">F589</f>
        <v>249</v>
      </c>
      <c r="G588" s="21">
        <f t="shared" si="165"/>
        <v>249</v>
      </c>
      <c r="H588" s="21">
        <f t="shared" si="165"/>
        <v>249</v>
      </c>
    </row>
    <row r="589" spans="1:8" ht="31.5">
      <c r="A589" s="141" t="s">
        <v>33</v>
      </c>
      <c r="B589" s="141" t="s">
        <v>60</v>
      </c>
      <c r="C589" s="141">
        <v>2610120220</v>
      </c>
      <c r="D589" s="141" t="s">
        <v>69</v>
      </c>
      <c r="E589" s="145" t="s">
        <v>95</v>
      </c>
      <c r="F589" s="21">
        <f t="shared" si="165"/>
        <v>249</v>
      </c>
      <c r="G589" s="21">
        <f t="shared" si="165"/>
        <v>249</v>
      </c>
      <c r="H589" s="21">
        <f t="shared" si="165"/>
        <v>249</v>
      </c>
    </row>
    <row r="590" spans="1:8" ht="31.5">
      <c r="A590" s="141" t="s">
        <v>33</v>
      </c>
      <c r="B590" s="141" t="s">
        <v>60</v>
      </c>
      <c r="C590" s="141">
        <v>2610120220</v>
      </c>
      <c r="D590" s="144">
        <v>240</v>
      </c>
      <c r="E590" s="145" t="s">
        <v>220</v>
      </c>
      <c r="F590" s="21">
        <v>249</v>
      </c>
      <c r="G590" s="21">
        <v>249</v>
      </c>
      <c r="H590" s="21">
        <v>249</v>
      </c>
    </row>
    <row r="591" spans="1:8">
      <c r="A591" s="222" t="s">
        <v>33</v>
      </c>
      <c r="B591" s="222" t="s">
        <v>60</v>
      </c>
      <c r="C591" s="223">
        <v>9900000000</v>
      </c>
      <c r="D591" s="223"/>
      <c r="E591" s="224" t="s">
        <v>105</v>
      </c>
      <c r="F591" s="21">
        <f>F592</f>
        <v>8265.1</v>
      </c>
      <c r="G591" s="21">
        <f t="shared" ref="G591:H591" si="166">G592</f>
        <v>8284.7999999999993</v>
      </c>
      <c r="H591" s="21">
        <f t="shared" si="166"/>
        <v>8285.7000000000007</v>
      </c>
    </row>
    <row r="592" spans="1:8" ht="31.5">
      <c r="A592" s="141" t="s">
        <v>33</v>
      </c>
      <c r="B592" s="141" t="s">
        <v>60</v>
      </c>
      <c r="C592" s="144">
        <v>9990000000</v>
      </c>
      <c r="D592" s="144"/>
      <c r="E592" s="145" t="s">
        <v>146</v>
      </c>
      <c r="F592" s="21">
        <f>F593</f>
        <v>8265.1</v>
      </c>
      <c r="G592" s="21">
        <f t="shared" ref="G592:H594" si="167">G593</f>
        <v>8284.7999999999993</v>
      </c>
      <c r="H592" s="21">
        <f t="shared" si="167"/>
        <v>8285.7000000000007</v>
      </c>
    </row>
    <row r="593" spans="1:8" ht="31.5">
      <c r="A593" s="141" t="s">
        <v>33</v>
      </c>
      <c r="B593" s="141" t="s">
        <v>60</v>
      </c>
      <c r="C593" s="144">
        <v>9990200000</v>
      </c>
      <c r="D593" s="24"/>
      <c r="E593" s="145" t="s">
        <v>117</v>
      </c>
      <c r="F593" s="21">
        <f>F594</f>
        <v>8265.1</v>
      </c>
      <c r="G593" s="21">
        <f t="shared" si="167"/>
        <v>8284.7999999999993</v>
      </c>
      <c r="H593" s="21">
        <f t="shared" si="167"/>
        <v>8285.7000000000007</v>
      </c>
    </row>
    <row r="594" spans="1:8" ht="47.25">
      <c r="A594" s="141" t="s">
        <v>33</v>
      </c>
      <c r="B594" s="141" t="s">
        <v>60</v>
      </c>
      <c r="C594" s="144">
        <v>9990225000</v>
      </c>
      <c r="D594" s="144"/>
      <c r="E594" s="145" t="s">
        <v>118</v>
      </c>
      <c r="F594" s="21">
        <f>F595</f>
        <v>8265.1</v>
      </c>
      <c r="G594" s="21">
        <f t="shared" si="167"/>
        <v>8284.7999999999993</v>
      </c>
      <c r="H594" s="21">
        <f t="shared" si="167"/>
        <v>8285.7000000000007</v>
      </c>
    </row>
    <row r="595" spans="1:8" ht="63">
      <c r="A595" s="141" t="s">
        <v>33</v>
      </c>
      <c r="B595" s="141" t="s">
        <v>60</v>
      </c>
      <c r="C595" s="144">
        <v>9990225000</v>
      </c>
      <c r="D595" s="141" t="s">
        <v>68</v>
      </c>
      <c r="E595" s="145" t="s">
        <v>1</v>
      </c>
      <c r="F595" s="21">
        <f>F596</f>
        <v>8265.1</v>
      </c>
      <c r="G595" s="21">
        <f>G596</f>
        <v>8284.7999999999993</v>
      </c>
      <c r="H595" s="21">
        <f>H596</f>
        <v>8285.7000000000007</v>
      </c>
    </row>
    <row r="596" spans="1:8" ht="31.5">
      <c r="A596" s="141" t="s">
        <v>33</v>
      </c>
      <c r="B596" s="141" t="s">
        <v>60</v>
      </c>
      <c r="C596" s="144">
        <v>9990225000</v>
      </c>
      <c r="D596" s="144">
        <v>120</v>
      </c>
      <c r="E596" s="145" t="s">
        <v>221</v>
      </c>
      <c r="F596" s="21">
        <v>8265.1</v>
      </c>
      <c r="G596" s="21">
        <v>8284.7999999999993</v>
      </c>
      <c r="H596" s="21">
        <v>8285.7000000000007</v>
      </c>
    </row>
    <row r="597" spans="1:8">
      <c r="A597" s="141" t="s">
        <v>33</v>
      </c>
      <c r="B597" s="141" t="s">
        <v>56</v>
      </c>
      <c r="C597" s="141" t="s">
        <v>66</v>
      </c>
      <c r="D597" s="141" t="s">
        <v>66</v>
      </c>
      <c r="E597" s="145" t="s">
        <v>25</v>
      </c>
      <c r="F597" s="21">
        <f t="shared" ref="F597:H603" si="168">F598</f>
        <v>252.7</v>
      </c>
      <c r="G597" s="21">
        <f t="shared" si="168"/>
        <v>252.7</v>
      </c>
      <c r="H597" s="21">
        <f t="shared" si="168"/>
        <v>252.7</v>
      </c>
    </row>
    <row r="598" spans="1:8">
      <c r="A598" s="141" t="s">
        <v>33</v>
      </c>
      <c r="B598" s="141" t="s">
        <v>48</v>
      </c>
      <c r="C598" s="141" t="s">
        <v>66</v>
      </c>
      <c r="D598" s="141" t="s">
        <v>66</v>
      </c>
      <c r="E598" s="145" t="s">
        <v>26</v>
      </c>
      <c r="F598" s="21">
        <f t="shared" si="168"/>
        <v>252.7</v>
      </c>
      <c r="G598" s="21">
        <f t="shared" si="168"/>
        <v>252.7</v>
      </c>
      <c r="H598" s="21">
        <f t="shared" si="168"/>
        <v>252.7</v>
      </c>
    </row>
    <row r="599" spans="1:8" ht="47.25">
      <c r="A599" s="141" t="s">
        <v>33</v>
      </c>
      <c r="B599" s="141" t="s">
        <v>48</v>
      </c>
      <c r="C599" s="141">
        <v>2600000000</v>
      </c>
      <c r="D599" s="141"/>
      <c r="E599" s="145" t="s">
        <v>307</v>
      </c>
      <c r="F599" s="21">
        <f t="shared" si="168"/>
        <v>252.7</v>
      </c>
      <c r="G599" s="21">
        <f t="shared" si="168"/>
        <v>252.7</v>
      </c>
      <c r="H599" s="21">
        <f t="shared" si="168"/>
        <v>252.7</v>
      </c>
    </row>
    <row r="600" spans="1:8" ht="31.5">
      <c r="A600" s="141" t="s">
        <v>33</v>
      </c>
      <c r="B600" s="141" t="s">
        <v>48</v>
      </c>
      <c r="C600" s="141">
        <v>2610000000</v>
      </c>
      <c r="D600" s="141"/>
      <c r="E600" s="145" t="s">
        <v>107</v>
      </c>
      <c r="F600" s="21">
        <f t="shared" si="168"/>
        <v>252.7</v>
      </c>
      <c r="G600" s="21">
        <f t="shared" si="168"/>
        <v>252.7</v>
      </c>
      <c r="H600" s="21">
        <f t="shared" si="168"/>
        <v>252.7</v>
      </c>
    </row>
    <row r="601" spans="1:8">
      <c r="A601" s="141" t="s">
        <v>33</v>
      </c>
      <c r="B601" s="141" t="s">
        <v>48</v>
      </c>
      <c r="C601" s="141">
        <v>2610100000</v>
      </c>
      <c r="D601" s="141"/>
      <c r="E601" s="145" t="s">
        <v>108</v>
      </c>
      <c r="F601" s="21">
        <f t="shared" si="168"/>
        <v>252.7</v>
      </c>
      <c r="G601" s="21">
        <f t="shared" si="168"/>
        <v>252.7</v>
      </c>
      <c r="H601" s="21">
        <f t="shared" si="168"/>
        <v>252.7</v>
      </c>
    </row>
    <row r="602" spans="1:8" ht="31.5">
      <c r="A602" s="141" t="s">
        <v>33</v>
      </c>
      <c r="B602" s="141" t="s">
        <v>48</v>
      </c>
      <c r="C602" s="141">
        <v>2610120240</v>
      </c>
      <c r="D602" s="141"/>
      <c r="E602" s="145" t="s">
        <v>111</v>
      </c>
      <c r="F602" s="21">
        <f t="shared" si="168"/>
        <v>252.7</v>
      </c>
      <c r="G602" s="21">
        <f t="shared" si="168"/>
        <v>252.7</v>
      </c>
      <c r="H602" s="21">
        <f t="shared" si="168"/>
        <v>252.7</v>
      </c>
    </row>
    <row r="603" spans="1:8" ht="31.5">
      <c r="A603" s="141" t="s">
        <v>33</v>
      </c>
      <c r="B603" s="141" t="s">
        <v>48</v>
      </c>
      <c r="C603" s="141">
        <v>2610120240</v>
      </c>
      <c r="D603" s="141" t="s">
        <v>69</v>
      </c>
      <c r="E603" s="145" t="s">
        <v>95</v>
      </c>
      <c r="F603" s="21">
        <f t="shared" si="168"/>
        <v>252.7</v>
      </c>
      <c r="G603" s="21">
        <f t="shared" si="168"/>
        <v>252.7</v>
      </c>
      <c r="H603" s="21">
        <f t="shared" si="168"/>
        <v>252.7</v>
      </c>
    </row>
    <row r="604" spans="1:8" ht="31.5">
      <c r="A604" s="141" t="s">
        <v>33</v>
      </c>
      <c r="B604" s="141" t="s">
        <v>48</v>
      </c>
      <c r="C604" s="141">
        <v>2610120240</v>
      </c>
      <c r="D604" s="144">
        <v>240</v>
      </c>
      <c r="E604" s="145" t="s">
        <v>220</v>
      </c>
      <c r="F604" s="21">
        <v>252.7</v>
      </c>
      <c r="G604" s="21">
        <v>252.7</v>
      </c>
      <c r="H604" s="21">
        <v>252.7</v>
      </c>
    </row>
    <row r="605" spans="1:8">
      <c r="A605" s="141" t="s">
        <v>33</v>
      </c>
      <c r="B605" s="141" t="s">
        <v>57</v>
      </c>
      <c r="C605" s="141" t="s">
        <v>66</v>
      </c>
      <c r="D605" s="141" t="s">
        <v>66</v>
      </c>
      <c r="E605" s="145" t="s">
        <v>27</v>
      </c>
      <c r="F605" s="21">
        <f t="shared" ref="F605:H611" si="169">F606</f>
        <v>3109.2</v>
      </c>
      <c r="G605" s="21">
        <f t="shared" si="169"/>
        <v>2490</v>
      </c>
      <c r="H605" s="21">
        <f t="shared" si="169"/>
        <v>2490</v>
      </c>
    </row>
    <row r="606" spans="1:8">
      <c r="A606" s="141" t="s">
        <v>33</v>
      </c>
      <c r="B606" s="141" t="s">
        <v>4</v>
      </c>
      <c r="C606" s="141" t="s">
        <v>66</v>
      </c>
      <c r="D606" s="141" t="s">
        <v>66</v>
      </c>
      <c r="E606" s="145" t="s">
        <v>5</v>
      </c>
      <c r="F606" s="21">
        <f t="shared" si="169"/>
        <v>3109.2</v>
      </c>
      <c r="G606" s="21">
        <f t="shared" si="169"/>
        <v>2490</v>
      </c>
      <c r="H606" s="21">
        <f t="shared" si="169"/>
        <v>2490</v>
      </c>
    </row>
    <row r="607" spans="1:8" ht="47.25">
      <c r="A607" s="141" t="s">
        <v>33</v>
      </c>
      <c r="B607" s="141" t="s">
        <v>4</v>
      </c>
      <c r="C607" s="141">
        <v>2600000000</v>
      </c>
      <c r="D607" s="141"/>
      <c r="E607" s="145" t="s">
        <v>307</v>
      </c>
      <c r="F607" s="21">
        <f t="shared" si="169"/>
        <v>3109.2</v>
      </c>
      <c r="G607" s="21">
        <f t="shared" si="169"/>
        <v>2490</v>
      </c>
      <c r="H607" s="21">
        <f t="shared" si="169"/>
        <v>2490</v>
      </c>
    </row>
    <row r="608" spans="1:8" ht="31.5">
      <c r="A608" s="141" t="s">
        <v>33</v>
      </c>
      <c r="B608" s="141" t="s">
        <v>4</v>
      </c>
      <c r="C608" s="141">
        <v>2610000000</v>
      </c>
      <c r="D608" s="141"/>
      <c r="E608" s="145" t="s">
        <v>107</v>
      </c>
      <c r="F608" s="21">
        <f t="shared" si="169"/>
        <v>3109.2</v>
      </c>
      <c r="G608" s="21">
        <f t="shared" si="169"/>
        <v>2490</v>
      </c>
      <c r="H608" s="21">
        <f t="shared" si="169"/>
        <v>2490</v>
      </c>
    </row>
    <row r="609" spans="1:8">
      <c r="A609" s="141" t="s">
        <v>33</v>
      </c>
      <c r="B609" s="141" t="s">
        <v>4</v>
      </c>
      <c r="C609" s="141">
        <v>2610100000</v>
      </c>
      <c r="D609" s="141"/>
      <c r="E609" s="145" t="s">
        <v>108</v>
      </c>
      <c r="F609" s="21">
        <f t="shared" si="169"/>
        <v>3109.2</v>
      </c>
      <c r="G609" s="21">
        <f t="shared" si="169"/>
        <v>2490</v>
      </c>
      <c r="H609" s="21">
        <f t="shared" si="169"/>
        <v>2490</v>
      </c>
    </row>
    <row r="610" spans="1:8" ht="47.25">
      <c r="A610" s="141" t="s">
        <v>33</v>
      </c>
      <c r="B610" s="141" t="s">
        <v>4</v>
      </c>
      <c r="C610" s="141">
        <v>2610120230</v>
      </c>
      <c r="D610" s="141"/>
      <c r="E610" s="145" t="s">
        <v>113</v>
      </c>
      <c r="F610" s="21">
        <f t="shared" si="169"/>
        <v>3109.2</v>
      </c>
      <c r="G610" s="21">
        <f t="shared" si="169"/>
        <v>2490</v>
      </c>
      <c r="H610" s="21">
        <f t="shared" si="169"/>
        <v>2490</v>
      </c>
    </row>
    <row r="611" spans="1:8" ht="31.5">
      <c r="A611" s="141" t="s">
        <v>33</v>
      </c>
      <c r="B611" s="141" t="s">
        <v>4</v>
      </c>
      <c r="C611" s="141">
        <v>2610120230</v>
      </c>
      <c r="D611" s="141" t="s">
        <v>69</v>
      </c>
      <c r="E611" s="145" t="s">
        <v>95</v>
      </c>
      <c r="F611" s="21">
        <f t="shared" si="169"/>
        <v>3109.2</v>
      </c>
      <c r="G611" s="21">
        <f t="shared" si="169"/>
        <v>2490</v>
      </c>
      <c r="H611" s="21">
        <f t="shared" si="169"/>
        <v>2490</v>
      </c>
    </row>
    <row r="612" spans="1:8" ht="31.5">
      <c r="A612" s="141" t="s">
        <v>33</v>
      </c>
      <c r="B612" s="141" t="s">
        <v>4</v>
      </c>
      <c r="C612" s="141">
        <v>2610120230</v>
      </c>
      <c r="D612" s="144">
        <v>240</v>
      </c>
      <c r="E612" s="145" t="s">
        <v>220</v>
      </c>
      <c r="F612" s="21">
        <v>3109.2</v>
      </c>
      <c r="G612" s="21">
        <v>2490</v>
      </c>
      <c r="H612" s="21">
        <v>2490</v>
      </c>
    </row>
    <row r="613" spans="1:8">
      <c r="A613" s="141" t="s">
        <v>33</v>
      </c>
      <c r="B613" s="141" t="s">
        <v>39</v>
      </c>
      <c r="C613" s="141" t="s">
        <v>66</v>
      </c>
      <c r="D613" s="141" t="s">
        <v>66</v>
      </c>
      <c r="E613" s="145" t="s">
        <v>31</v>
      </c>
      <c r="F613" s="21">
        <f>F614</f>
        <v>1550.7</v>
      </c>
      <c r="G613" s="21">
        <f>G614</f>
        <v>6984.3</v>
      </c>
      <c r="H613" s="21">
        <f>H614</f>
        <v>1746.1</v>
      </c>
    </row>
    <row r="614" spans="1:8">
      <c r="A614" s="141" t="s">
        <v>33</v>
      </c>
      <c r="B614" s="141" t="s">
        <v>84</v>
      </c>
      <c r="C614" s="141" t="s">
        <v>66</v>
      </c>
      <c r="D614" s="141" t="s">
        <v>66</v>
      </c>
      <c r="E614" s="145" t="s">
        <v>85</v>
      </c>
      <c r="F614" s="21">
        <f t="shared" ref="F614:H616" si="170">F615</f>
        <v>1550.7</v>
      </c>
      <c r="G614" s="21">
        <f t="shared" si="170"/>
        <v>6984.3</v>
      </c>
      <c r="H614" s="21">
        <f t="shared" si="170"/>
        <v>1746.1</v>
      </c>
    </row>
    <row r="615" spans="1:8" ht="47.25">
      <c r="A615" s="141" t="s">
        <v>33</v>
      </c>
      <c r="B615" s="141" t="s">
        <v>84</v>
      </c>
      <c r="C615" s="141">
        <v>2600000000</v>
      </c>
      <c r="D615" s="141"/>
      <c r="E615" s="145" t="s">
        <v>307</v>
      </c>
      <c r="F615" s="21">
        <f t="shared" si="170"/>
        <v>1550.7</v>
      </c>
      <c r="G615" s="21">
        <f t="shared" si="170"/>
        <v>6984.3</v>
      </c>
      <c r="H615" s="21">
        <f t="shared" si="170"/>
        <v>1746.1</v>
      </c>
    </row>
    <row r="616" spans="1:8" ht="31.5">
      <c r="A616" s="141" t="s">
        <v>33</v>
      </c>
      <c r="B616" s="141" t="s">
        <v>84</v>
      </c>
      <c r="C616" s="141">
        <v>2610000000</v>
      </c>
      <c r="D616" s="141"/>
      <c r="E616" s="145" t="s">
        <v>107</v>
      </c>
      <c r="F616" s="21">
        <f t="shared" si="170"/>
        <v>1550.7</v>
      </c>
      <c r="G616" s="21">
        <f t="shared" si="170"/>
        <v>6984.3</v>
      </c>
      <c r="H616" s="21">
        <f t="shared" si="170"/>
        <v>1746.1</v>
      </c>
    </row>
    <row r="617" spans="1:8" ht="31.5">
      <c r="A617" s="141" t="s">
        <v>33</v>
      </c>
      <c r="B617" s="141" t="s">
        <v>84</v>
      </c>
      <c r="C617" s="141">
        <v>2610200000</v>
      </c>
      <c r="D617" s="141"/>
      <c r="E617" s="145" t="s">
        <v>112</v>
      </c>
      <c r="F617" s="21">
        <f>F618+F621</f>
        <v>1550.7</v>
      </c>
      <c r="G617" s="21">
        <f t="shared" ref="G617:H617" si="171">G618+G621</f>
        <v>6984.3</v>
      </c>
      <c r="H617" s="21">
        <f t="shared" si="171"/>
        <v>1746.1</v>
      </c>
    </row>
    <row r="618" spans="1:8" ht="63">
      <c r="A618" s="141" t="s">
        <v>33</v>
      </c>
      <c r="B618" s="141" t="s">
        <v>84</v>
      </c>
      <c r="C618" s="141" t="s">
        <v>310</v>
      </c>
      <c r="D618" s="141"/>
      <c r="E618" s="55" t="s">
        <v>226</v>
      </c>
      <c r="F618" s="21">
        <f t="shared" ref="F618:H619" si="172">F619</f>
        <v>0</v>
      </c>
      <c r="G618" s="21">
        <f t="shared" si="172"/>
        <v>6984.3</v>
      </c>
      <c r="H618" s="21">
        <f t="shared" si="172"/>
        <v>1746.1</v>
      </c>
    </row>
    <row r="619" spans="1:8" ht="31.5">
      <c r="A619" s="141" t="s">
        <v>33</v>
      </c>
      <c r="B619" s="141" t="s">
        <v>84</v>
      </c>
      <c r="C619" s="141" t="s">
        <v>310</v>
      </c>
      <c r="D619" s="141" t="s">
        <v>72</v>
      </c>
      <c r="E619" s="55" t="s">
        <v>96</v>
      </c>
      <c r="F619" s="21">
        <f t="shared" si="172"/>
        <v>0</v>
      </c>
      <c r="G619" s="21">
        <f t="shared" si="172"/>
        <v>6984.3</v>
      </c>
      <c r="H619" s="21">
        <f t="shared" si="172"/>
        <v>1746.1</v>
      </c>
    </row>
    <row r="620" spans="1:8">
      <c r="A620" s="141" t="s">
        <v>33</v>
      </c>
      <c r="B620" s="141" t="s">
        <v>84</v>
      </c>
      <c r="C620" s="141" t="s">
        <v>310</v>
      </c>
      <c r="D620" s="141" t="s">
        <v>119</v>
      </c>
      <c r="E620" s="55" t="s">
        <v>120</v>
      </c>
      <c r="F620" s="21">
        <v>0</v>
      </c>
      <c r="G620" s="21">
        <v>6984.3</v>
      </c>
      <c r="H620" s="21">
        <v>1746.1</v>
      </c>
    </row>
    <row r="621" spans="1:8" ht="47.25">
      <c r="A621" s="222" t="s">
        <v>33</v>
      </c>
      <c r="B621" s="222" t="s">
        <v>84</v>
      </c>
      <c r="C621" s="222" t="s">
        <v>456</v>
      </c>
      <c r="D621" s="222"/>
      <c r="E621" s="55" t="s">
        <v>457</v>
      </c>
      <c r="F621" s="21">
        <f>F622</f>
        <v>1550.7</v>
      </c>
      <c r="G621" s="21">
        <f t="shared" ref="G621:H622" si="173">G622</f>
        <v>0</v>
      </c>
      <c r="H621" s="21">
        <f t="shared" si="173"/>
        <v>0</v>
      </c>
    </row>
    <row r="622" spans="1:8" ht="31.5">
      <c r="A622" s="222" t="s">
        <v>33</v>
      </c>
      <c r="B622" s="222" t="s">
        <v>84</v>
      </c>
      <c r="C622" s="222" t="s">
        <v>456</v>
      </c>
      <c r="D622" s="222" t="s">
        <v>72</v>
      </c>
      <c r="E622" s="55" t="s">
        <v>96</v>
      </c>
      <c r="F622" s="21">
        <f>F623</f>
        <v>1550.7</v>
      </c>
      <c r="G622" s="21">
        <f t="shared" si="173"/>
        <v>0</v>
      </c>
      <c r="H622" s="21">
        <f t="shared" si="173"/>
        <v>0</v>
      </c>
    </row>
    <row r="623" spans="1:8">
      <c r="A623" s="222" t="s">
        <v>33</v>
      </c>
      <c r="B623" s="222" t="s">
        <v>84</v>
      </c>
      <c r="C623" s="222" t="s">
        <v>456</v>
      </c>
      <c r="D623" s="222" t="s">
        <v>119</v>
      </c>
      <c r="E623" s="55" t="s">
        <v>120</v>
      </c>
      <c r="F623" s="21">
        <v>1550.7</v>
      </c>
      <c r="G623" s="21">
        <v>0</v>
      </c>
      <c r="H623" s="21">
        <v>0</v>
      </c>
    </row>
    <row r="624" spans="1:8">
      <c r="A624" s="16" t="s">
        <v>14</v>
      </c>
      <c r="B624" s="24" t="s">
        <v>66</v>
      </c>
      <c r="C624" s="24" t="s">
        <v>66</v>
      </c>
      <c r="D624" s="24" t="s">
        <v>66</v>
      </c>
      <c r="E624" s="45" t="s">
        <v>2</v>
      </c>
      <c r="F624" s="26">
        <f t="shared" ref="F624:F629" si="174">F625</f>
        <v>2386.9</v>
      </c>
      <c r="G624" s="26">
        <f t="shared" ref="G624:H629" si="175">G625</f>
        <v>2394.3000000000002</v>
      </c>
      <c r="H624" s="26">
        <f t="shared" si="175"/>
        <v>2394.6</v>
      </c>
    </row>
    <row r="625" spans="1:8">
      <c r="A625" s="144" t="s">
        <v>14</v>
      </c>
      <c r="B625" s="144" t="s">
        <v>54</v>
      </c>
      <c r="C625" s="144" t="s">
        <v>66</v>
      </c>
      <c r="D625" s="144" t="s">
        <v>66</v>
      </c>
      <c r="E625" s="46" t="s">
        <v>20</v>
      </c>
      <c r="F625" s="21">
        <f t="shared" si="174"/>
        <v>2386.9</v>
      </c>
      <c r="G625" s="21">
        <f t="shared" si="175"/>
        <v>2394.3000000000002</v>
      </c>
      <c r="H625" s="21">
        <f t="shared" si="175"/>
        <v>2394.6</v>
      </c>
    </row>
    <row r="626" spans="1:8" ht="47.25">
      <c r="A626" s="144" t="s">
        <v>14</v>
      </c>
      <c r="B626" s="144" t="s">
        <v>44</v>
      </c>
      <c r="C626" s="144" t="s">
        <v>66</v>
      </c>
      <c r="D626" s="144" t="s">
        <v>66</v>
      </c>
      <c r="E626" s="145" t="s">
        <v>21</v>
      </c>
      <c r="F626" s="21">
        <f t="shared" si="174"/>
        <v>2386.9</v>
      </c>
      <c r="G626" s="21">
        <f t="shared" si="175"/>
        <v>2394.3000000000002</v>
      </c>
      <c r="H626" s="21">
        <f t="shared" si="175"/>
        <v>2394.6</v>
      </c>
    </row>
    <row r="627" spans="1:8">
      <c r="A627" s="144" t="s">
        <v>14</v>
      </c>
      <c r="B627" s="144" t="s">
        <v>44</v>
      </c>
      <c r="C627" s="141" t="s">
        <v>110</v>
      </c>
      <c r="D627" s="141" t="s">
        <v>66</v>
      </c>
      <c r="E627" s="145" t="s">
        <v>105</v>
      </c>
      <c r="F627" s="21">
        <f t="shared" si="174"/>
        <v>2386.9</v>
      </c>
      <c r="G627" s="21">
        <f t="shared" si="175"/>
        <v>2394.3000000000002</v>
      </c>
      <c r="H627" s="21">
        <f t="shared" si="175"/>
        <v>2394.6</v>
      </c>
    </row>
    <row r="628" spans="1:8" ht="31.5">
      <c r="A628" s="144" t="s">
        <v>14</v>
      </c>
      <c r="B628" s="144" t="s">
        <v>44</v>
      </c>
      <c r="C628" s="144">
        <v>9990000000</v>
      </c>
      <c r="D628" s="144"/>
      <c r="E628" s="145" t="s">
        <v>146</v>
      </c>
      <c r="F628" s="21">
        <f t="shared" si="174"/>
        <v>2386.9</v>
      </c>
      <c r="G628" s="21">
        <f t="shared" si="175"/>
        <v>2394.3000000000002</v>
      </c>
      <c r="H628" s="21">
        <f t="shared" si="175"/>
        <v>2394.6</v>
      </c>
    </row>
    <row r="629" spans="1:8" ht="31.5">
      <c r="A629" s="144" t="s">
        <v>14</v>
      </c>
      <c r="B629" s="144" t="s">
        <v>44</v>
      </c>
      <c r="C629" s="144">
        <v>9990100000</v>
      </c>
      <c r="D629" s="144"/>
      <c r="E629" s="145" t="s">
        <v>163</v>
      </c>
      <c r="F629" s="21">
        <f t="shared" si="174"/>
        <v>2386.9</v>
      </c>
      <c r="G629" s="21">
        <f t="shared" si="175"/>
        <v>2394.3000000000002</v>
      </c>
      <c r="H629" s="21">
        <f t="shared" si="175"/>
        <v>2394.6</v>
      </c>
    </row>
    <row r="630" spans="1:8" ht="31.5">
      <c r="A630" s="144" t="s">
        <v>14</v>
      </c>
      <c r="B630" s="144" t="s">
        <v>44</v>
      </c>
      <c r="C630" s="144">
        <v>9990123000</v>
      </c>
      <c r="D630" s="144"/>
      <c r="E630" s="145" t="s">
        <v>164</v>
      </c>
      <c r="F630" s="21">
        <f>F631+F633</f>
        <v>2386.9</v>
      </c>
      <c r="G630" s="21">
        <f>G631+G633</f>
        <v>2394.3000000000002</v>
      </c>
      <c r="H630" s="21">
        <f>H631+H633</f>
        <v>2394.6</v>
      </c>
    </row>
    <row r="631" spans="1:8" ht="63">
      <c r="A631" s="144" t="s">
        <v>14</v>
      </c>
      <c r="B631" s="144" t="s">
        <v>44</v>
      </c>
      <c r="C631" s="144">
        <v>9990123000</v>
      </c>
      <c r="D631" s="144" t="s">
        <v>68</v>
      </c>
      <c r="E631" s="145" t="s">
        <v>1</v>
      </c>
      <c r="F631" s="21">
        <f>F632</f>
        <v>1778.9</v>
      </c>
      <c r="G631" s="21">
        <f>G632</f>
        <v>1786.3</v>
      </c>
      <c r="H631" s="21">
        <f>H632</f>
        <v>1786.6</v>
      </c>
    </row>
    <row r="632" spans="1:8" ht="31.5">
      <c r="A632" s="144" t="s">
        <v>14</v>
      </c>
      <c r="B632" s="144" t="s">
        <v>44</v>
      </c>
      <c r="C632" s="144">
        <v>9990123000</v>
      </c>
      <c r="D632" s="144">
        <v>120</v>
      </c>
      <c r="E632" s="145" t="s">
        <v>221</v>
      </c>
      <c r="F632" s="21">
        <v>1778.9</v>
      </c>
      <c r="G632" s="21">
        <v>1786.3</v>
      </c>
      <c r="H632" s="21">
        <v>1786.6</v>
      </c>
    </row>
    <row r="633" spans="1:8" ht="31.5">
      <c r="A633" s="144" t="s">
        <v>14</v>
      </c>
      <c r="B633" s="144" t="s">
        <v>44</v>
      </c>
      <c r="C633" s="144">
        <v>9990123000</v>
      </c>
      <c r="D633" s="141" t="s">
        <v>69</v>
      </c>
      <c r="E633" s="145" t="s">
        <v>95</v>
      </c>
      <c r="F633" s="21">
        <f>F634</f>
        <v>608</v>
      </c>
      <c r="G633" s="21">
        <f>G634</f>
        <v>608</v>
      </c>
      <c r="H633" s="21">
        <f>H634</f>
        <v>608</v>
      </c>
    </row>
    <row r="634" spans="1:8" ht="31.5">
      <c r="A634" s="144" t="s">
        <v>14</v>
      </c>
      <c r="B634" s="144" t="s">
        <v>44</v>
      </c>
      <c r="C634" s="144">
        <v>9990123000</v>
      </c>
      <c r="D634" s="144">
        <v>240</v>
      </c>
      <c r="E634" s="145" t="s">
        <v>220</v>
      </c>
      <c r="F634" s="21">
        <v>608</v>
      </c>
      <c r="G634" s="21">
        <v>608</v>
      </c>
      <c r="H634" s="21">
        <v>608</v>
      </c>
    </row>
    <row r="635" spans="1:8">
      <c r="A635" s="127" t="s">
        <v>357</v>
      </c>
      <c r="B635" s="24"/>
      <c r="C635" s="24"/>
      <c r="D635" s="24"/>
      <c r="E635" s="40" t="s">
        <v>341</v>
      </c>
      <c r="F635" s="26">
        <f t="shared" ref="F635:H642" si="176">F636</f>
        <v>2079.6</v>
      </c>
      <c r="G635" s="26">
        <f t="shared" si="176"/>
        <v>2079.6</v>
      </c>
      <c r="H635" s="26">
        <f t="shared" si="176"/>
        <v>2079.6</v>
      </c>
    </row>
    <row r="636" spans="1:8">
      <c r="A636" s="22" t="s">
        <v>357</v>
      </c>
      <c r="B636" s="159" t="s">
        <v>54</v>
      </c>
      <c r="C636" s="159" t="s">
        <v>66</v>
      </c>
      <c r="D636" s="159" t="s">
        <v>66</v>
      </c>
      <c r="E636" s="46" t="s">
        <v>20</v>
      </c>
      <c r="F636" s="21">
        <f t="shared" si="176"/>
        <v>2079.6</v>
      </c>
      <c r="G636" s="21">
        <f t="shared" si="176"/>
        <v>2079.6</v>
      </c>
      <c r="H636" s="21">
        <f t="shared" si="176"/>
        <v>2079.6</v>
      </c>
    </row>
    <row r="637" spans="1:8" ht="47.25">
      <c r="A637" s="22" t="s">
        <v>357</v>
      </c>
      <c r="B637" s="159" t="s">
        <v>46</v>
      </c>
      <c r="C637" s="159" t="s">
        <v>66</v>
      </c>
      <c r="D637" s="159" t="s">
        <v>66</v>
      </c>
      <c r="E637" s="160" t="s">
        <v>7</v>
      </c>
      <c r="F637" s="21">
        <f t="shared" si="176"/>
        <v>2079.6</v>
      </c>
      <c r="G637" s="21">
        <f t="shared" si="176"/>
        <v>2079.6</v>
      </c>
      <c r="H637" s="21">
        <f t="shared" si="176"/>
        <v>2079.6</v>
      </c>
    </row>
    <row r="638" spans="1:8">
      <c r="A638" s="22" t="s">
        <v>357</v>
      </c>
      <c r="B638" s="159" t="s">
        <v>46</v>
      </c>
      <c r="C638" s="159">
        <v>9900000000</v>
      </c>
      <c r="D638" s="159"/>
      <c r="E638" s="160" t="s">
        <v>105</v>
      </c>
      <c r="F638" s="21">
        <f t="shared" si="176"/>
        <v>2079.6</v>
      </c>
      <c r="G638" s="21">
        <f t="shared" si="176"/>
        <v>2079.6</v>
      </c>
      <c r="H638" s="21">
        <f t="shared" si="176"/>
        <v>2079.6</v>
      </c>
    </row>
    <row r="639" spans="1:8" ht="31.5">
      <c r="A639" s="22" t="s">
        <v>357</v>
      </c>
      <c r="B639" s="159" t="s">
        <v>46</v>
      </c>
      <c r="C639" s="159">
        <v>9990000000</v>
      </c>
      <c r="D639" s="159"/>
      <c r="E639" s="160" t="s">
        <v>146</v>
      </c>
      <c r="F639" s="21">
        <f t="shared" si="176"/>
        <v>2079.6</v>
      </c>
      <c r="G639" s="21">
        <f t="shared" si="176"/>
        <v>2079.6</v>
      </c>
      <c r="H639" s="21">
        <f t="shared" si="176"/>
        <v>2079.6</v>
      </c>
    </row>
    <row r="640" spans="1:8" ht="31.5">
      <c r="A640" s="22" t="s">
        <v>357</v>
      </c>
      <c r="B640" s="159" t="s">
        <v>46</v>
      </c>
      <c r="C640" s="183">
        <v>9990400000</v>
      </c>
      <c r="D640" s="183"/>
      <c r="E640" s="102" t="s">
        <v>342</v>
      </c>
      <c r="F640" s="21">
        <f>F641+F644</f>
        <v>2079.6</v>
      </c>
      <c r="G640" s="21">
        <f t="shared" ref="G640:H640" si="177">G641+G644</f>
        <v>2079.6</v>
      </c>
      <c r="H640" s="21">
        <f t="shared" si="177"/>
        <v>2079.6</v>
      </c>
    </row>
    <row r="641" spans="1:8" ht="31.5">
      <c r="A641" s="22" t="s">
        <v>357</v>
      </c>
      <c r="B641" s="183" t="s">
        <v>46</v>
      </c>
      <c r="C641" s="183">
        <v>9990425000</v>
      </c>
      <c r="D641" s="183"/>
      <c r="E641" s="102" t="s">
        <v>379</v>
      </c>
      <c r="F641" s="21">
        <f>F642</f>
        <v>1629.1</v>
      </c>
      <c r="G641" s="21">
        <f t="shared" si="176"/>
        <v>1629.1</v>
      </c>
      <c r="H641" s="21">
        <f t="shared" si="176"/>
        <v>1629.1</v>
      </c>
    </row>
    <row r="642" spans="1:8" ht="63">
      <c r="A642" s="22" t="s">
        <v>357</v>
      </c>
      <c r="B642" s="159" t="s">
        <v>46</v>
      </c>
      <c r="C642" s="183">
        <v>9990425000</v>
      </c>
      <c r="D642" s="159" t="s">
        <v>68</v>
      </c>
      <c r="E642" s="160" t="s">
        <v>1</v>
      </c>
      <c r="F642" s="21">
        <f t="shared" si="176"/>
        <v>1629.1</v>
      </c>
      <c r="G642" s="21">
        <f t="shared" si="176"/>
        <v>1629.1</v>
      </c>
      <c r="H642" s="21">
        <f t="shared" si="176"/>
        <v>1629.1</v>
      </c>
    </row>
    <row r="643" spans="1:8" ht="31.5">
      <c r="A643" s="22" t="s">
        <v>357</v>
      </c>
      <c r="B643" s="159" t="s">
        <v>46</v>
      </c>
      <c r="C643" s="183">
        <v>9990425000</v>
      </c>
      <c r="D643" s="159">
        <v>120</v>
      </c>
      <c r="E643" s="160" t="s">
        <v>221</v>
      </c>
      <c r="F643" s="21">
        <v>1629.1</v>
      </c>
      <c r="G643" s="21">
        <v>1629.1</v>
      </c>
      <c r="H643" s="21">
        <v>1629.1</v>
      </c>
    </row>
    <row r="644" spans="1:8" ht="31.5">
      <c r="A644" s="22" t="s">
        <v>357</v>
      </c>
      <c r="B644" s="223" t="s">
        <v>46</v>
      </c>
      <c r="C644" s="223">
        <v>9990426000</v>
      </c>
      <c r="D644" s="223"/>
      <c r="E644" s="84" t="s">
        <v>455</v>
      </c>
      <c r="F644" s="21">
        <f>F645</f>
        <v>450.5</v>
      </c>
      <c r="G644" s="21">
        <f t="shared" ref="G644:H645" si="178">G645</f>
        <v>450.5</v>
      </c>
      <c r="H644" s="21">
        <f t="shared" si="178"/>
        <v>450.5</v>
      </c>
    </row>
    <row r="645" spans="1:8" ht="63">
      <c r="A645" s="22" t="s">
        <v>357</v>
      </c>
      <c r="B645" s="223" t="s">
        <v>46</v>
      </c>
      <c r="C645" s="223">
        <v>9990426000</v>
      </c>
      <c r="D645" s="223" t="s">
        <v>68</v>
      </c>
      <c r="E645" s="224" t="s">
        <v>1</v>
      </c>
      <c r="F645" s="21">
        <f>F646</f>
        <v>450.5</v>
      </c>
      <c r="G645" s="21">
        <f t="shared" si="178"/>
        <v>450.5</v>
      </c>
      <c r="H645" s="21">
        <f t="shared" si="178"/>
        <v>450.5</v>
      </c>
    </row>
    <row r="646" spans="1:8" ht="31.5">
      <c r="A646" s="22" t="s">
        <v>357</v>
      </c>
      <c r="B646" s="223" t="s">
        <v>46</v>
      </c>
      <c r="C646" s="223">
        <v>9990426000</v>
      </c>
      <c r="D646" s="223">
        <v>120</v>
      </c>
      <c r="E646" s="224" t="s">
        <v>221</v>
      </c>
      <c r="F646" s="21">
        <v>450.5</v>
      </c>
      <c r="G646" s="21">
        <v>450.5</v>
      </c>
      <c r="H646" s="21">
        <v>450.5</v>
      </c>
    </row>
    <row r="647" spans="1:8">
      <c r="A647" s="16" t="s">
        <v>9</v>
      </c>
      <c r="B647" s="24" t="s">
        <v>66</v>
      </c>
      <c r="C647" s="24" t="s">
        <v>66</v>
      </c>
      <c r="D647" s="24" t="s">
        <v>66</v>
      </c>
      <c r="E647" s="40" t="s">
        <v>273</v>
      </c>
      <c r="F647" s="26">
        <f>F648+F826</f>
        <v>834356.00000000012</v>
      </c>
      <c r="G647" s="26">
        <f>G648+G826</f>
        <v>818412.50000000012</v>
      </c>
      <c r="H647" s="26">
        <f>H648+H826</f>
        <v>820359.1</v>
      </c>
    </row>
    <row r="648" spans="1:8">
      <c r="A648" s="144" t="s">
        <v>9</v>
      </c>
      <c r="B648" s="144" t="s">
        <v>37</v>
      </c>
      <c r="C648" s="144" t="s">
        <v>66</v>
      </c>
      <c r="D648" s="144" t="s">
        <v>66</v>
      </c>
      <c r="E648" s="145" t="s">
        <v>29</v>
      </c>
      <c r="F648" s="21">
        <f>F649+F691+F767+F797</f>
        <v>821510.20000000007</v>
      </c>
      <c r="G648" s="21">
        <f>G649+G691+G767+G797</f>
        <v>805566.70000000007</v>
      </c>
      <c r="H648" s="21">
        <f>H649+H691+H767+H797</f>
        <v>807513.29999999993</v>
      </c>
    </row>
    <row r="649" spans="1:8">
      <c r="A649" s="144" t="s">
        <v>9</v>
      </c>
      <c r="B649" s="144" t="s">
        <v>50</v>
      </c>
      <c r="C649" s="144" t="s">
        <v>66</v>
      </c>
      <c r="D649" s="144" t="s">
        <v>66</v>
      </c>
      <c r="E649" s="145" t="s">
        <v>10</v>
      </c>
      <c r="F649" s="21">
        <f>F650+F669</f>
        <v>334429</v>
      </c>
      <c r="G649" s="21">
        <f>G650+G669</f>
        <v>331723.90000000002</v>
      </c>
      <c r="H649" s="21">
        <f>H650+H669</f>
        <v>332451.3</v>
      </c>
    </row>
    <row r="650" spans="1:8" ht="47.25">
      <c r="A650" s="144" t="s">
        <v>9</v>
      </c>
      <c r="B650" s="144" t="s">
        <v>50</v>
      </c>
      <c r="C650" s="141">
        <v>2100000000</v>
      </c>
      <c r="D650" s="144"/>
      <c r="E650" s="145" t="s">
        <v>304</v>
      </c>
      <c r="F650" s="21">
        <f>F651</f>
        <v>330599.5</v>
      </c>
      <c r="G650" s="21">
        <f>G651</f>
        <v>328498.30000000005</v>
      </c>
      <c r="H650" s="21">
        <f>H651</f>
        <v>329225.7</v>
      </c>
    </row>
    <row r="651" spans="1:8">
      <c r="A651" s="144" t="s">
        <v>9</v>
      </c>
      <c r="B651" s="144" t="s">
        <v>50</v>
      </c>
      <c r="C651" s="144">
        <v>2110000000</v>
      </c>
      <c r="D651" s="144"/>
      <c r="E651" s="145" t="s">
        <v>165</v>
      </c>
      <c r="F651" s="21">
        <f>F652+F659</f>
        <v>330599.5</v>
      </c>
      <c r="G651" s="21">
        <f t="shared" ref="G651:H651" si="179">G652+G659</f>
        <v>328498.30000000005</v>
      </c>
      <c r="H651" s="21">
        <f t="shared" si="179"/>
        <v>329225.7</v>
      </c>
    </row>
    <row r="652" spans="1:8" ht="47.25">
      <c r="A652" s="144" t="s">
        <v>9</v>
      </c>
      <c r="B652" s="144" t="s">
        <v>50</v>
      </c>
      <c r="C652" s="144">
        <v>2110100000</v>
      </c>
      <c r="D652" s="24"/>
      <c r="E652" s="145" t="s">
        <v>166</v>
      </c>
      <c r="F652" s="21">
        <f>F656+F653</f>
        <v>327552.59999999998</v>
      </c>
      <c r="G652" s="21">
        <f>G656+G653</f>
        <v>328498.30000000005</v>
      </c>
      <c r="H652" s="21">
        <f>H656+H653</f>
        <v>329225.7</v>
      </c>
    </row>
    <row r="653" spans="1:8" ht="63">
      <c r="A653" s="2" t="s">
        <v>9</v>
      </c>
      <c r="B653" s="2" t="s">
        <v>50</v>
      </c>
      <c r="C653" s="10" t="s">
        <v>298</v>
      </c>
      <c r="D653" s="11"/>
      <c r="E653" s="42" t="s">
        <v>103</v>
      </c>
      <c r="F653" s="21">
        <f t="shared" ref="F653:H654" si="180">F654</f>
        <v>181618.5</v>
      </c>
      <c r="G653" s="21">
        <f t="shared" si="180"/>
        <v>182101.6</v>
      </c>
      <c r="H653" s="21">
        <f t="shared" si="180"/>
        <v>182810</v>
      </c>
    </row>
    <row r="654" spans="1:8" ht="31.5">
      <c r="A654" s="2" t="s">
        <v>9</v>
      </c>
      <c r="B654" s="2" t="s">
        <v>50</v>
      </c>
      <c r="C654" s="10" t="s">
        <v>298</v>
      </c>
      <c r="D654" s="141" t="s">
        <v>97</v>
      </c>
      <c r="E654" s="145" t="s">
        <v>98</v>
      </c>
      <c r="F654" s="21">
        <f t="shared" si="180"/>
        <v>181618.5</v>
      </c>
      <c r="G654" s="21">
        <f t="shared" si="180"/>
        <v>182101.6</v>
      </c>
      <c r="H654" s="21">
        <f t="shared" si="180"/>
        <v>182810</v>
      </c>
    </row>
    <row r="655" spans="1:8">
      <c r="A655" s="144" t="s">
        <v>9</v>
      </c>
      <c r="B655" s="2" t="s">
        <v>50</v>
      </c>
      <c r="C655" s="10" t="s">
        <v>298</v>
      </c>
      <c r="D655" s="144">
        <v>610</v>
      </c>
      <c r="E655" s="145" t="s">
        <v>104</v>
      </c>
      <c r="F655" s="21">
        <v>181618.5</v>
      </c>
      <c r="G655" s="21">
        <v>182101.6</v>
      </c>
      <c r="H655" s="21">
        <v>182810</v>
      </c>
    </row>
    <row r="656" spans="1:8" ht="31.5">
      <c r="A656" s="2" t="s">
        <v>9</v>
      </c>
      <c r="B656" s="2" t="s">
        <v>50</v>
      </c>
      <c r="C656" s="10" t="s">
        <v>299</v>
      </c>
      <c r="D656" s="10"/>
      <c r="E656" s="42" t="s">
        <v>123</v>
      </c>
      <c r="F656" s="21">
        <f t="shared" ref="F656:H657" si="181">F657</f>
        <v>145934.1</v>
      </c>
      <c r="G656" s="21">
        <f t="shared" si="181"/>
        <v>146396.70000000001</v>
      </c>
      <c r="H656" s="21">
        <f t="shared" si="181"/>
        <v>146415.70000000001</v>
      </c>
    </row>
    <row r="657" spans="1:8" ht="31.5">
      <c r="A657" s="2" t="s">
        <v>9</v>
      </c>
      <c r="B657" s="2" t="s">
        <v>50</v>
      </c>
      <c r="C657" s="10" t="s">
        <v>299</v>
      </c>
      <c r="D657" s="141" t="s">
        <v>97</v>
      </c>
      <c r="E657" s="145" t="s">
        <v>98</v>
      </c>
      <c r="F657" s="21">
        <f t="shared" si="181"/>
        <v>145934.1</v>
      </c>
      <c r="G657" s="21">
        <f t="shared" si="181"/>
        <v>146396.70000000001</v>
      </c>
      <c r="H657" s="21">
        <f t="shared" si="181"/>
        <v>146415.70000000001</v>
      </c>
    </row>
    <row r="658" spans="1:8">
      <c r="A658" s="144" t="s">
        <v>9</v>
      </c>
      <c r="B658" s="2" t="s">
        <v>50</v>
      </c>
      <c r="C658" s="10" t="s">
        <v>299</v>
      </c>
      <c r="D658" s="144">
        <v>610</v>
      </c>
      <c r="E658" s="145" t="s">
        <v>104</v>
      </c>
      <c r="F658" s="21">
        <v>145934.1</v>
      </c>
      <c r="G658" s="21">
        <v>146396.70000000001</v>
      </c>
      <c r="H658" s="21">
        <v>146415.70000000001</v>
      </c>
    </row>
    <row r="659" spans="1:8" ht="47.25">
      <c r="A659" s="223" t="s">
        <v>9</v>
      </c>
      <c r="B659" s="96" t="s">
        <v>50</v>
      </c>
      <c r="C659" s="223">
        <v>2111000000</v>
      </c>
      <c r="D659" s="223"/>
      <c r="E659" s="224" t="s">
        <v>343</v>
      </c>
      <c r="F659" s="21">
        <f>F660+F663+F666</f>
        <v>3046.9</v>
      </c>
      <c r="G659" s="21">
        <f t="shared" ref="G659:H659" si="182">G660+G663+G666</f>
        <v>0</v>
      </c>
      <c r="H659" s="21">
        <f t="shared" si="182"/>
        <v>0</v>
      </c>
    </row>
    <row r="660" spans="1:8" ht="47.25">
      <c r="A660" s="2" t="s">
        <v>9</v>
      </c>
      <c r="B660" s="96" t="s">
        <v>50</v>
      </c>
      <c r="C660" s="223">
        <v>2111011350</v>
      </c>
      <c r="D660" s="223"/>
      <c r="E660" s="224" t="s">
        <v>358</v>
      </c>
      <c r="F660" s="21">
        <f>F661</f>
        <v>1485</v>
      </c>
      <c r="G660" s="21">
        <f t="shared" ref="G660:H661" si="183">G661</f>
        <v>0</v>
      </c>
      <c r="H660" s="21">
        <f t="shared" si="183"/>
        <v>0</v>
      </c>
    </row>
    <row r="661" spans="1:8" ht="31.5">
      <c r="A661" s="223" t="s">
        <v>9</v>
      </c>
      <c r="B661" s="96" t="s">
        <v>50</v>
      </c>
      <c r="C661" s="223">
        <v>2111011350</v>
      </c>
      <c r="D661" s="222" t="s">
        <v>69</v>
      </c>
      <c r="E661" s="224" t="s">
        <v>95</v>
      </c>
      <c r="F661" s="21">
        <f>F662</f>
        <v>1485</v>
      </c>
      <c r="G661" s="21">
        <f t="shared" si="183"/>
        <v>0</v>
      </c>
      <c r="H661" s="21">
        <f t="shared" si="183"/>
        <v>0</v>
      </c>
    </row>
    <row r="662" spans="1:8" ht="31.5">
      <c r="A662" s="223" t="s">
        <v>9</v>
      </c>
      <c r="B662" s="96" t="s">
        <v>50</v>
      </c>
      <c r="C662" s="223">
        <v>2111011350</v>
      </c>
      <c r="D662" s="223">
        <v>240</v>
      </c>
      <c r="E662" s="224" t="s">
        <v>220</v>
      </c>
      <c r="F662" s="21">
        <v>1485</v>
      </c>
      <c r="G662" s="21">
        <v>0</v>
      </c>
      <c r="H662" s="21">
        <v>0</v>
      </c>
    </row>
    <row r="663" spans="1:8" ht="31.5">
      <c r="A663" s="2" t="s">
        <v>9</v>
      </c>
      <c r="B663" s="96" t="s">
        <v>50</v>
      </c>
      <c r="C663" s="230" t="s">
        <v>735</v>
      </c>
      <c r="D663" s="230"/>
      <c r="E663" s="232" t="s">
        <v>737</v>
      </c>
      <c r="F663" s="21">
        <f>F664</f>
        <v>1546.9</v>
      </c>
      <c r="G663" s="21">
        <f t="shared" ref="G663:H664" si="184">G664</f>
        <v>0</v>
      </c>
      <c r="H663" s="21">
        <f t="shared" si="184"/>
        <v>0</v>
      </c>
    </row>
    <row r="664" spans="1:8" ht="31.5">
      <c r="A664" s="223" t="s">
        <v>9</v>
      </c>
      <c r="B664" s="96" t="s">
        <v>50</v>
      </c>
      <c r="C664" s="230" t="s">
        <v>735</v>
      </c>
      <c r="D664" s="230" t="s">
        <v>69</v>
      </c>
      <c r="E664" s="232" t="s">
        <v>95</v>
      </c>
      <c r="F664" s="21">
        <f>F665</f>
        <v>1546.9</v>
      </c>
      <c r="G664" s="21">
        <f t="shared" si="184"/>
        <v>0</v>
      </c>
      <c r="H664" s="21">
        <f t="shared" si="184"/>
        <v>0</v>
      </c>
    </row>
    <row r="665" spans="1:8" ht="31.5">
      <c r="A665" s="223" t="s">
        <v>9</v>
      </c>
      <c r="B665" s="96" t="s">
        <v>50</v>
      </c>
      <c r="C665" s="230" t="s">
        <v>735</v>
      </c>
      <c r="D665" s="230">
        <v>240</v>
      </c>
      <c r="E665" s="232" t="s">
        <v>220</v>
      </c>
      <c r="F665" s="21">
        <v>1546.9</v>
      </c>
      <c r="G665" s="21">
        <v>0</v>
      </c>
      <c r="H665" s="21">
        <v>0</v>
      </c>
    </row>
    <row r="666" spans="1:8" ht="47.25">
      <c r="A666" s="2" t="s">
        <v>9</v>
      </c>
      <c r="B666" s="96" t="s">
        <v>50</v>
      </c>
      <c r="C666" s="223" t="s">
        <v>344</v>
      </c>
      <c r="D666" s="223"/>
      <c r="E666" s="224" t="s">
        <v>345</v>
      </c>
      <c r="F666" s="21">
        <f>F667</f>
        <v>15</v>
      </c>
      <c r="G666" s="21">
        <f t="shared" ref="G666:H667" si="185">G667</f>
        <v>0</v>
      </c>
      <c r="H666" s="21">
        <f t="shared" si="185"/>
        <v>0</v>
      </c>
    </row>
    <row r="667" spans="1:8" ht="31.5">
      <c r="A667" s="223" t="s">
        <v>9</v>
      </c>
      <c r="B667" s="96" t="s">
        <v>50</v>
      </c>
      <c r="C667" s="223" t="s">
        <v>344</v>
      </c>
      <c r="D667" s="222" t="s">
        <v>69</v>
      </c>
      <c r="E667" s="224" t="s">
        <v>95</v>
      </c>
      <c r="F667" s="21">
        <f>F668</f>
        <v>15</v>
      </c>
      <c r="G667" s="21">
        <f t="shared" si="185"/>
        <v>0</v>
      </c>
      <c r="H667" s="21">
        <f t="shared" si="185"/>
        <v>0</v>
      </c>
    </row>
    <row r="668" spans="1:8" ht="31.5">
      <c r="A668" s="223" t="s">
        <v>9</v>
      </c>
      <c r="B668" s="96" t="s">
        <v>50</v>
      </c>
      <c r="C668" s="223" t="s">
        <v>344</v>
      </c>
      <c r="D668" s="223">
        <v>240</v>
      </c>
      <c r="E668" s="224" t="s">
        <v>220</v>
      </c>
      <c r="F668" s="21">
        <v>15</v>
      </c>
      <c r="G668" s="21">
        <v>0</v>
      </c>
      <c r="H668" s="21">
        <v>0</v>
      </c>
    </row>
    <row r="669" spans="1:8" ht="31.5">
      <c r="A669" s="2" t="s">
        <v>9</v>
      </c>
      <c r="B669" s="96" t="s">
        <v>50</v>
      </c>
      <c r="C669" s="141">
        <v>2500000000</v>
      </c>
      <c r="D669" s="144"/>
      <c r="E669" s="157" t="s">
        <v>303</v>
      </c>
      <c r="F669" s="161">
        <f>F670</f>
        <v>3829.5</v>
      </c>
      <c r="G669" s="161">
        <f>G670</f>
        <v>3225.6</v>
      </c>
      <c r="H669" s="161">
        <f>H670</f>
        <v>3225.6</v>
      </c>
    </row>
    <row r="670" spans="1:8" ht="31.5">
      <c r="A670" s="2" t="s">
        <v>9</v>
      </c>
      <c r="B670" s="96" t="s">
        <v>50</v>
      </c>
      <c r="C670" s="141">
        <v>2520000000</v>
      </c>
      <c r="D670" s="144"/>
      <c r="E670" s="157" t="s">
        <v>245</v>
      </c>
      <c r="F670" s="161">
        <f>F675+F679+F683+F687+F671</f>
        <v>3829.5</v>
      </c>
      <c r="G670" s="161">
        <f>G675+G679+G683+G687+G671</f>
        <v>3225.6</v>
      </c>
      <c r="H670" s="161">
        <f>H675+H679+H683+H687+H671</f>
        <v>3225.6</v>
      </c>
    </row>
    <row r="671" spans="1:8" ht="78.75">
      <c r="A671" s="144" t="s">
        <v>9</v>
      </c>
      <c r="B671" s="96" t="s">
        <v>50</v>
      </c>
      <c r="C671" s="144">
        <v>2520100000</v>
      </c>
      <c r="D671" s="144"/>
      <c r="E671" s="55" t="s">
        <v>328</v>
      </c>
      <c r="F671" s="161">
        <f>F672</f>
        <v>211.4</v>
      </c>
      <c r="G671" s="161">
        <f t="shared" ref="G671:H673" si="186">G672</f>
        <v>0</v>
      </c>
      <c r="H671" s="161">
        <f t="shared" si="186"/>
        <v>0</v>
      </c>
    </row>
    <row r="672" spans="1:8" ht="31.5">
      <c r="A672" s="144" t="s">
        <v>9</v>
      </c>
      <c r="B672" s="96" t="s">
        <v>50</v>
      </c>
      <c r="C672" s="10" t="s">
        <v>329</v>
      </c>
      <c r="D672" s="144"/>
      <c r="E672" s="55" t="s">
        <v>330</v>
      </c>
      <c r="F672" s="98">
        <f>F673</f>
        <v>211.4</v>
      </c>
      <c r="G672" s="98">
        <f t="shared" si="186"/>
        <v>0</v>
      </c>
      <c r="H672" s="98">
        <f t="shared" si="186"/>
        <v>0</v>
      </c>
    </row>
    <row r="673" spans="1:8" ht="31.5">
      <c r="A673" s="2" t="s">
        <v>9</v>
      </c>
      <c r="B673" s="96" t="s">
        <v>50</v>
      </c>
      <c r="C673" s="10" t="s">
        <v>329</v>
      </c>
      <c r="D673" s="141" t="s">
        <v>97</v>
      </c>
      <c r="E673" s="55" t="s">
        <v>98</v>
      </c>
      <c r="F673" s="98">
        <f>F674</f>
        <v>211.4</v>
      </c>
      <c r="G673" s="98">
        <f t="shared" si="186"/>
        <v>0</v>
      </c>
      <c r="H673" s="98">
        <f t="shared" si="186"/>
        <v>0</v>
      </c>
    </row>
    <row r="674" spans="1:8">
      <c r="A674" s="2" t="s">
        <v>9</v>
      </c>
      <c r="B674" s="96" t="s">
        <v>50</v>
      </c>
      <c r="C674" s="10" t="s">
        <v>329</v>
      </c>
      <c r="D674" s="144">
        <v>610</v>
      </c>
      <c r="E674" s="55" t="s">
        <v>104</v>
      </c>
      <c r="F674" s="98">
        <v>211.4</v>
      </c>
      <c r="G674" s="98">
        <v>0</v>
      </c>
      <c r="H674" s="98">
        <v>0</v>
      </c>
    </row>
    <row r="675" spans="1:8" ht="47.25">
      <c r="A675" s="2" t="s">
        <v>9</v>
      </c>
      <c r="B675" s="96" t="s">
        <v>50</v>
      </c>
      <c r="C675" s="141">
        <v>2520200000</v>
      </c>
      <c r="D675" s="144"/>
      <c r="E675" s="145" t="s">
        <v>288</v>
      </c>
      <c r="F675" s="98">
        <f>F676</f>
        <v>429.3</v>
      </c>
      <c r="G675" s="98">
        <f t="shared" ref="G675:H675" si="187">G676</f>
        <v>0</v>
      </c>
      <c r="H675" s="98">
        <f t="shared" si="187"/>
        <v>0</v>
      </c>
    </row>
    <row r="676" spans="1:8">
      <c r="A676" s="2" t="s">
        <v>9</v>
      </c>
      <c r="B676" s="2" t="s">
        <v>50</v>
      </c>
      <c r="C676" s="141">
        <v>2520220190</v>
      </c>
      <c r="D676" s="141"/>
      <c r="E676" s="145" t="s">
        <v>350</v>
      </c>
      <c r="F676" s="98">
        <f>F677</f>
        <v>429.3</v>
      </c>
      <c r="G676" s="98">
        <f t="shared" ref="G676:H677" si="188">G677</f>
        <v>0</v>
      </c>
      <c r="H676" s="98">
        <f t="shared" si="188"/>
        <v>0</v>
      </c>
    </row>
    <row r="677" spans="1:8" ht="31.5">
      <c r="A677" s="2" t="s">
        <v>9</v>
      </c>
      <c r="B677" s="2" t="s">
        <v>50</v>
      </c>
      <c r="C677" s="141">
        <v>2520220190</v>
      </c>
      <c r="D677" s="141" t="s">
        <v>97</v>
      </c>
      <c r="E677" s="145" t="s">
        <v>98</v>
      </c>
      <c r="F677" s="98">
        <f>F678</f>
        <v>429.3</v>
      </c>
      <c r="G677" s="98">
        <f t="shared" si="188"/>
        <v>0</v>
      </c>
      <c r="H677" s="98">
        <f t="shared" si="188"/>
        <v>0</v>
      </c>
    </row>
    <row r="678" spans="1:8">
      <c r="A678" s="2" t="s">
        <v>9</v>
      </c>
      <c r="B678" s="2" t="s">
        <v>50</v>
      </c>
      <c r="C678" s="141">
        <v>2520220190</v>
      </c>
      <c r="D678" s="141">
        <v>610</v>
      </c>
      <c r="E678" s="145" t="s">
        <v>104</v>
      </c>
      <c r="F678" s="98">
        <v>429.3</v>
      </c>
      <c r="G678" s="98">
        <v>0</v>
      </c>
      <c r="H678" s="98">
        <v>0</v>
      </c>
    </row>
    <row r="679" spans="1:8" ht="31.5">
      <c r="A679" s="2" t="s">
        <v>9</v>
      </c>
      <c r="B679" s="96" t="s">
        <v>50</v>
      </c>
      <c r="C679" s="141">
        <v>2520400000</v>
      </c>
      <c r="D679" s="144"/>
      <c r="E679" s="55" t="s">
        <v>316</v>
      </c>
      <c r="F679" s="98">
        <f>F680</f>
        <v>1289.2</v>
      </c>
      <c r="G679" s="98">
        <f t="shared" ref="G679:H681" si="189">G680</f>
        <v>1326</v>
      </c>
      <c r="H679" s="98">
        <f t="shared" si="189"/>
        <v>1326</v>
      </c>
    </row>
    <row r="680" spans="1:8">
      <c r="A680" s="2" t="s">
        <v>9</v>
      </c>
      <c r="B680" s="96" t="s">
        <v>50</v>
      </c>
      <c r="C680" s="141">
        <v>2520420300</v>
      </c>
      <c r="D680" s="144"/>
      <c r="E680" s="55" t="s">
        <v>317</v>
      </c>
      <c r="F680" s="98">
        <f>F681</f>
        <v>1289.2</v>
      </c>
      <c r="G680" s="98">
        <f t="shared" si="189"/>
        <v>1326</v>
      </c>
      <c r="H680" s="98">
        <f t="shared" si="189"/>
        <v>1326</v>
      </c>
    </row>
    <row r="681" spans="1:8" ht="31.5">
      <c r="A681" s="2" t="s">
        <v>9</v>
      </c>
      <c r="B681" s="96" t="s">
        <v>50</v>
      </c>
      <c r="C681" s="141">
        <v>2520420300</v>
      </c>
      <c r="D681" s="141" t="s">
        <v>97</v>
      </c>
      <c r="E681" s="55" t="s">
        <v>98</v>
      </c>
      <c r="F681" s="98">
        <f>F682</f>
        <v>1289.2</v>
      </c>
      <c r="G681" s="98">
        <f t="shared" si="189"/>
        <v>1326</v>
      </c>
      <c r="H681" s="98">
        <f t="shared" si="189"/>
        <v>1326</v>
      </c>
    </row>
    <row r="682" spans="1:8">
      <c r="A682" s="2" t="s">
        <v>9</v>
      </c>
      <c r="B682" s="96" t="s">
        <v>50</v>
      </c>
      <c r="C682" s="141">
        <v>2520420300</v>
      </c>
      <c r="D682" s="144">
        <v>610</v>
      </c>
      <c r="E682" s="55" t="s">
        <v>104</v>
      </c>
      <c r="F682" s="98">
        <v>1289.2</v>
      </c>
      <c r="G682" s="98">
        <v>1326</v>
      </c>
      <c r="H682" s="98">
        <v>1326</v>
      </c>
    </row>
    <row r="683" spans="1:8" ht="31.5">
      <c r="A683" s="2" t="s">
        <v>9</v>
      </c>
      <c r="B683" s="96" t="s">
        <v>50</v>
      </c>
      <c r="C683" s="141">
        <v>2520500000</v>
      </c>
      <c r="D683" s="144"/>
      <c r="E683" s="145" t="s">
        <v>323</v>
      </c>
      <c r="F683" s="98">
        <f>F684</f>
        <v>1302.7</v>
      </c>
      <c r="G683" s="98">
        <f t="shared" ref="G683:H685" si="190">G684</f>
        <v>1302.7</v>
      </c>
      <c r="H683" s="98">
        <f t="shared" si="190"/>
        <v>1302.7</v>
      </c>
    </row>
    <row r="684" spans="1:8">
      <c r="A684" s="2" t="s">
        <v>9</v>
      </c>
      <c r="B684" s="96" t="s">
        <v>50</v>
      </c>
      <c r="C684" s="141">
        <v>2520520300</v>
      </c>
      <c r="D684" s="144"/>
      <c r="E684" s="145" t="s">
        <v>324</v>
      </c>
      <c r="F684" s="98">
        <f>F685</f>
        <v>1302.7</v>
      </c>
      <c r="G684" s="98">
        <f t="shared" si="190"/>
        <v>1302.7</v>
      </c>
      <c r="H684" s="98">
        <f t="shared" si="190"/>
        <v>1302.7</v>
      </c>
    </row>
    <row r="685" spans="1:8" ht="31.5">
      <c r="A685" s="2" t="s">
        <v>9</v>
      </c>
      <c r="B685" s="96" t="s">
        <v>50</v>
      </c>
      <c r="C685" s="141">
        <v>2520520300</v>
      </c>
      <c r="D685" s="141" t="s">
        <v>97</v>
      </c>
      <c r="E685" s="55" t="s">
        <v>98</v>
      </c>
      <c r="F685" s="98">
        <f>F686</f>
        <v>1302.7</v>
      </c>
      <c r="G685" s="98">
        <f t="shared" si="190"/>
        <v>1302.7</v>
      </c>
      <c r="H685" s="98">
        <f t="shared" si="190"/>
        <v>1302.7</v>
      </c>
    </row>
    <row r="686" spans="1:8">
      <c r="A686" s="2" t="s">
        <v>9</v>
      </c>
      <c r="B686" s="96" t="s">
        <v>50</v>
      </c>
      <c r="C686" s="141">
        <v>2520520300</v>
      </c>
      <c r="D686" s="144">
        <v>610</v>
      </c>
      <c r="E686" s="55" t="s">
        <v>104</v>
      </c>
      <c r="F686" s="98">
        <v>1302.7</v>
      </c>
      <c r="G686" s="98">
        <v>1302.7</v>
      </c>
      <c r="H686" s="98">
        <v>1302.7</v>
      </c>
    </row>
    <row r="687" spans="1:8" ht="31.5">
      <c r="A687" s="2" t="s">
        <v>9</v>
      </c>
      <c r="B687" s="96" t="s">
        <v>50</v>
      </c>
      <c r="C687" s="141">
        <v>2520600000</v>
      </c>
      <c r="D687" s="144"/>
      <c r="E687" s="145" t="s">
        <v>322</v>
      </c>
      <c r="F687" s="98">
        <f>F688</f>
        <v>596.9</v>
      </c>
      <c r="G687" s="98">
        <f t="shared" ref="G687:H689" si="191">G688</f>
        <v>596.9</v>
      </c>
      <c r="H687" s="98">
        <f t="shared" si="191"/>
        <v>596.9</v>
      </c>
    </row>
    <row r="688" spans="1:8">
      <c r="A688" s="2" t="s">
        <v>9</v>
      </c>
      <c r="B688" s="96" t="s">
        <v>50</v>
      </c>
      <c r="C688" s="141">
        <v>2520620200</v>
      </c>
      <c r="D688" s="144"/>
      <c r="E688" s="145" t="s">
        <v>277</v>
      </c>
      <c r="F688" s="98">
        <f>F689</f>
        <v>596.9</v>
      </c>
      <c r="G688" s="98">
        <f t="shared" si="191"/>
        <v>596.9</v>
      </c>
      <c r="H688" s="98">
        <f t="shared" si="191"/>
        <v>596.9</v>
      </c>
    </row>
    <row r="689" spans="1:8" ht="31.5">
      <c r="A689" s="2" t="s">
        <v>9</v>
      </c>
      <c r="B689" s="96" t="s">
        <v>50</v>
      </c>
      <c r="C689" s="141">
        <v>2520620200</v>
      </c>
      <c r="D689" s="141" t="s">
        <v>97</v>
      </c>
      <c r="E689" s="55" t="s">
        <v>98</v>
      </c>
      <c r="F689" s="98">
        <f>F690</f>
        <v>596.9</v>
      </c>
      <c r="G689" s="98">
        <f t="shared" si="191"/>
        <v>596.9</v>
      </c>
      <c r="H689" s="98">
        <f t="shared" si="191"/>
        <v>596.9</v>
      </c>
    </row>
    <row r="690" spans="1:8">
      <c r="A690" s="2" t="s">
        <v>9</v>
      </c>
      <c r="B690" s="96" t="s">
        <v>50</v>
      </c>
      <c r="C690" s="141">
        <v>2520620200</v>
      </c>
      <c r="D690" s="144">
        <v>610</v>
      </c>
      <c r="E690" s="55" t="s">
        <v>104</v>
      </c>
      <c r="F690" s="98">
        <v>596.9</v>
      </c>
      <c r="G690" s="98">
        <v>596.9</v>
      </c>
      <c r="H690" s="98">
        <v>596.9</v>
      </c>
    </row>
    <row r="691" spans="1:8">
      <c r="A691" s="144" t="s">
        <v>9</v>
      </c>
      <c r="B691" s="144" t="s">
        <v>51</v>
      </c>
      <c r="C691" s="144" t="s">
        <v>66</v>
      </c>
      <c r="D691" s="144" t="s">
        <v>66</v>
      </c>
      <c r="E691" s="145" t="s">
        <v>11</v>
      </c>
      <c r="F691" s="21">
        <f>F692+F745</f>
        <v>460937.8</v>
      </c>
      <c r="G691" s="21">
        <f>G692+G745</f>
        <v>447619.80000000005</v>
      </c>
      <c r="H691" s="21">
        <f>H692+H745</f>
        <v>448835.8</v>
      </c>
    </row>
    <row r="692" spans="1:8" ht="47.25">
      <c r="A692" s="144" t="s">
        <v>9</v>
      </c>
      <c r="B692" s="144" t="s">
        <v>51</v>
      </c>
      <c r="C692" s="141">
        <v>2100000000</v>
      </c>
      <c r="D692" s="144"/>
      <c r="E692" s="145" t="s">
        <v>304</v>
      </c>
      <c r="F692" s="21">
        <f>F693+F733+F728</f>
        <v>455633.6</v>
      </c>
      <c r="G692" s="21">
        <f>G693+G733+G728</f>
        <v>443428.10000000003</v>
      </c>
      <c r="H692" s="21">
        <f>H693+H733+H728</f>
        <v>444644.1</v>
      </c>
    </row>
    <row r="693" spans="1:8">
      <c r="A693" s="144" t="s">
        <v>9</v>
      </c>
      <c r="B693" s="144" t="s">
        <v>51</v>
      </c>
      <c r="C693" s="144">
        <v>2110000000</v>
      </c>
      <c r="D693" s="144"/>
      <c r="E693" s="145" t="s">
        <v>218</v>
      </c>
      <c r="F693" s="21">
        <f>F694+F701+F709+F705+F721+F713+F717</f>
        <v>447924.6</v>
      </c>
      <c r="G693" s="21">
        <f t="shared" ref="G693:H693" si="192">G694+G701+G709+G705+G721+G713+G717</f>
        <v>435709.70000000007</v>
      </c>
      <c r="H693" s="21">
        <f t="shared" si="192"/>
        <v>436925.3</v>
      </c>
    </row>
    <row r="694" spans="1:8" ht="47.25">
      <c r="A694" s="144" t="s">
        <v>9</v>
      </c>
      <c r="B694" s="144" t="s">
        <v>51</v>
      </c>
      <c r="C694" s="144">
        <v>2110100000</v>
      </c>
      <c r="D694" s="24"/>
      <c r="E694" s="145" t="s">
        <v>166</v>
      </c>
      <c r="F694" s="21">
        <f>F698+F695</f>
        <v>376354.5</v>
      </c>
      <c r="G694" s="21">
        <f>G698+G695</f>
        <v>377242.30000000005</v>
      </c>
      <c r="H694" s="21">
        <f>H698+H695</f>
        <v>379253.5</v>
      </c>
    </row>
    <row r="695" spans="1:8" ht="94.5">
      <c r="A695" s="144" t="s">
        <v>9</v>
      </c>
      <c r="B695" s="144" t="s">
        <v>51</v>
      </c>
      <c r="C695" s="144">
        <v>2110110750</v>
      </c>
      <c r="D695" s="144"/>
      <c r="E695" s="145" t="s">
        <v>167</v>
      </c>
      <c r="F695" s="21">
        <f t="shared" ref="F695:H696" si="193">F696</f>
        <v>318871.09999999998</v>
      </c>
      <c r="G695" s="21">
        <f t="shared" si="193"/>
        <v>319649.90000000002</v>
      </c>
      <c r="H695" s="21">
        <f t="shared" si="193"/>
        <v>321656.59999999998</v>
      </c>
    </row>
    <row r="696" spans="1:8" ht="31.5">
      <c r="A696" s="144" t="s">
        <v>9</v>
      </c>
      <c r="B696" s="144" t="s">
        <v>51</v>
      </c>
      <c r="C696" s="144">
        <v>2110110750</v>
      </c>
      <c r="D696" s="141" t="s">
        <v>97</v>
      </c>
      <c r="E696" s="145" t="s">
        <v>98</v>
      </c>
      <c r="F696" s="21">
        <f t="shared" si="193"/>
        <v>318871.09999999998</v>
      </c>
      <c r="G696" s="21">
        <f t="shared" si="193"/>
        <v>319649.90000000002</v>
      </c>
      <c r="H696" s="21">
        <f t="shared" si="193"/>
        <v>321656.59999999998</v>
      </c>
    </row>
    <row r="697" spans="1:8">
      <c r="A697" s="144" t="s">
        <v>9</v>
      </c>
      <c r="B697" s="144" t="s">
        <v>51</v>
      </c>
      <c r="C697" s="144">
        <v>2110110750</v>
      </c>
      <c r="D697" s="144">
        <v>610</v>
      </c>
      <c r="E697" s="145" t="s">
        <v>104</v>
      </c>
      <c r="F697" s="21">
        <v>318871.09999999998</v>
      </c>
      <c r="G697" s="21">
        <v>319649.90000000002</v>
      </c>
      <c r="H697" s="21">
        <v>321656.59999999998</v>
      </c>
    </row>
    <row r="698" spans="1:8" ht="31.5">
      <c r="A698" s="144" t="s">
        <v>9</v>
      </c>
      <c r="B698" s="144" t="s">
        <v>51</v>
      </c>
      <c r="C698" s="10" t="s">
        <v>299</v>
      </c>
      <c r="D698" s="10"/>
      <c r="E698" s="42" t="s">
        <v>123</v>
      </c>
      <c r="F698" s="21">
        <f t="shared" ref="F698:H699" si="194">F699</f>
        <v>57483.4</v>
      </c>
      <c r="G698" s="21">
        <f t="shared" si="194"/>
        <v>57592.4</v>
      </c>
      <c r="H698" s="21">
        <f t="shared" si="194"/>
        <v>57596.9</v>
      </c>
    </row>
    <row r="699" spans="1:8" ht="31.5">
      <c r="A699" s="144" t="s">
        <v>9</v>
      </c>
      <c r="B699" s="144" t="s">
        <v>51</v>
      </c>
      <c r="C699" s="10" t="s">
        <v>299</v>
      </c>
      <c r="D699" s="141" t="s">
        <v>97</v>
      </c>
      <c r="E699" s="145" t="s">
        <v>98</v>
      </c>
      <c r="F699" s="21">
        <f t="shared" si="194"/>
        <v>57483.4</v>
      </c>
      <c r="G699" s="21">
        <f t="shared" si="194"/>
        <v>57592.4</v>
      </c>
      <c r="H699" s="21">
        <f t="shared" si="194"/>
        <v>57596.9</v>
      </c>
    </row>
    <row r="700" spans="1:8">
      <c r="A700" s="144" t="s">
        <v>9</v>
      </c>
      <c r="B700" s="144" t="s">
        <v>51</v>
      </c>
      <c r="C700" s="10" t="s">
        <v>299</v>
      </c>
      <c r="D700" s="144">
        <v>610</v>
      </c>
      <c r="E700" s="145" t="s">
        <v>104</v>
      </c>
      <c r="F700" s="21">
        <v>57483.4</v>
      </c>
      <c r="G700" s="21">
        <v>57592.4</v>
      </c>
      <c r="H700" s="21">
        <v>57596.9</v>
      </c>
    </row>
    <row r="701" spans="1:8" ht="31.5">
      <c r="A701" s="144" t="s">
        <v>9</v>
      </c>
      <c r="B701" s="144" t="s">
        <v>51</v>
      </c>
      <c r="C701" s="144">
        <v>2110300000</v>
      </c>
      <c r="D701" s="144"/>
      <c r="E701" s="145" t="s">
        <v>168</v>
      </c>
      <c r="F701" s="21">
        <f t="shared" ref="F701:H703" si="195">F702</f>
        <v>23568.800000000003</v>
      </c>
      <c r="G701" s="21">
        <f t="shared" si="195"/>
        <v>21545.699999999997</v>
      </c>
      <c r="H701" s="21">
        <f t="shared" si="195"/>
        <v>20750.099999999999</v>
      </c>
    </row>
    <row r="702" spans="1:8" ht="47.25">
      <c r="A702" s="144" t="s">
        <v>9</v>
      </c>
      <c r="B702" s="144" t="s">
        <v>51</v>
      </c>
      <c r="C702" s="144" t="s">
        <v>331</v>
      </c>
      <c r="D702" s="144"/>
      <c r="E702" s="145" t="s">
        <v>270</v>
      </c>
      <c r="F702" s="21">
        <f t="shared" si="195"/>
        <v>23568.800000000003</v>
      </c>
      <c r="G702" s="21">
        <f t="shared" si="195"/>
        <v>21545.699999999997</v>
      </c>
      <c r="H702" s="21">
        <f t="shared" si="195"/>
        <v>20750.099999999999</v>
      </c>
    </row>
    <row r="703" spans="1:8" ht="31.5">
      <c r="A703" s="144" t="s">
        <v>9</v>
      </c>
      <c r="B703" s="144" t="s">
        <v>51</v>
      </c>
      <c r="C703" s="144" t="s">
        <v>331</v>
      </c>
      <c r="D703" s="141" t="s">
        <v>97</v>
      </c>
      <c r="E703" s="145" t="s">
        <v>98</v>
      </c>
      <c r="F703" s="21">
        <f t="shared" si="195"/>
        <v>23568.800000000003</v>
      </c>
      <c r="G703" s="21">
        <f t="shared" si="195"/>
        <v>21545.699999999997</v>
      </c>
      <c r="H703" s="21">
        <f t="shared" si="195"/>
        <v>20750.099999999999</v>
      </c>
    </row>
    <row r="704" spans="1:8">
      <c r="A704" s="144" t="s">
        <v>9</v>
      </c>
      <c r="B704" s="144" t="s">
        <v>51</v>
      </c>
      <c r="C704" s="144" t="s">
        <v>331</v>
      </c>
      <c r="D704" s="144">
        <v>610</v>
      </c>
      <c r="E704" s="145" t="s">
        <v>104</v>
      </c>
      <c r="F704" s="21">
        <f>21211.9+2356.9</f>
        <v>23568.800000000003</v>
      </c>
      <c r="G704" s="21">
        <f>19391.1+2154.6</f>
        <v>21545.699999999997</v>
      </c>
      <c r="H704" s="21">
        <f>18675.1+2075</f>
        <v>20750.099999999999</v>
      </c>
    </row>
    <row r="705" spans="1:8" ht="78.75">
      <c r="A705" s="144" t="s">
        <v>9</v>
      </c>
      <c r="B705" s="144" t="s">
        <v>51</v>
      </c>
      <c r="C705" s="144">
        <v>2110500000</v>
      </c>
      <c r="D705" s="144"/>
      <c r="E705" s="145" t="s">
        <v>246</v>
      </c>
      <c r="F705" s="21">
        <f>F706</f>
        <v>10940</v>
      </c>
      <c r="G705" s="21">
        <f t="shared" ref="G705:H705" si="196">G706</f>
        <v>0</v>
      </c>
      <c r="H705" s="21">
        <f t="shared" si="196"/>
        <v>0</v>
      </c>
    </row>
    <row r="706" spans="1:8" ht="47.25">
      <c r="A706" s="141" t="s">
        <v>9</v>
      </c>
      <c r="B706" s="144" t="s">
        <v>51</v>
      </c>
      <c r="C706" s="10" t="s">
        <v>314</v>
      </c>
      <c r="D706" s="144"/>
      <c r="E706" s="55" t="s">
        <v>311</v>
      </c>
      <c r="F706" s="21">
        <f t="shared" ref="F706:H707" si="197">F707</f>
        <v>10940</v>
      </c>
      <c r="G706" s="21">
        <f t="shared" si="197"/>
        <v>0</v>
      </c>
      <c r="H706" s="21">
        <f t="shared" si="197"/>
        <v>0</v>
      </c>
    </row>
    <row r="707" spans="1:8" ht="31.5">
      <c r="A707" s="141" t="s">
        <v>9</v>
      </c>
      <c r="B707" s="144" t="s">
        <v>51</v>
      </c>
      <c r="C707" s="10" t="s">
        <v>314</v>
      </c>
      <c r="D707" s="141" t="s">
        <v>97</v>
      </c>
      <c r="E707" s="145" t="s">
        <v>98</v>
      </c>
      <c r="F707" s="21">
        <f t="shared" si="197"/>
        <v>10940</v>
      </c>
      <c r="G707" s="21">
        <f t="shared" si="197"/>
        <v>0</v>
      </c>
      <c r="H707" s="21">
        <f t="shared" si="197"/>
        <v>0</v>
      </c>
    </row>
    <row r="708" spans="1:8">
      <c r="A708" s="141" t="s">
        <v>9</v>
      </c>
      <c r="B708" s="144" t="s">
        <v>51</v>
      </c>
      <c r="C708" s="10" t="s">
        <v>314</v>
      </c>
      <c r="D708" s="144">
        <v>610</v>
      </c>
      <c r="E708" s="145" t="s">
        <v>104</v>
      </c>
      <c r="F708" s="21">
        <v>10940</v>
      </c>
      <c r="G708" s="21">
        <v>0</v>
      </c>
      <c r="H708" s="21">
        <v>0</v>
      </c>
    </row>
    <row r="709" spans="1:8" ht="47.25">
      <c r="A709" s="144" t="s">
        <v>9</v>
      </c>
      <c r="B709" s="144" t="s">
        <v>51</v>
      </c>
      <c r="C709" s="144">
        <v>2110700000</v>
      </c>
      <c r="D709" s="144"/>
      <c r="E709" s="145" t="s">
        <v>279</v>
      </c>
      <c r="F709" s="21">
        <f>F710</f>
        <v>4908.3999999999996</v>
      </c>
      <c r="G709" s="21">
        <f t="shared" ref="G709:H711" si="198">G710</f>
        <v>4908.3999999999996</v>
      </c>
      <c r="H709" s="21">
        <f t="shared" si="198"/>
        <v>4908.3999999999996</v>
      </c>
    </row>
    <row r="710" spans="1:8" ht="47.25">
      <c r="A710" s="144" t="s">
        <v>9</v>
      </c>
      <c r="B710" s="144" t="s">
        <v>51</v>
      </c>
      <c r="C710" s="144">
        <v>2110720020</v>
      </c>
      <c r="D710" s="144"/>
      <c r="E710" s="145" t="s">
        <v>286</v>
      </c>
      <c r="F710" s="21">
        <f>F711</f>
        <v>4908.3999999999996</v>
      </c>
      <c r="G710" s="21">
        <f t="shared" si="198"/>
        <v>4908.3999999999996</v>
      </c>
      <c r="H710" s="21">
        <f t="shared" si="198"/>
        <v>4908.3999999999996</v>
      </c>
    </row>
    <row r="711" spans="1:8" ht="31.5">
      <c r="A711" s="144" t="s">
        <v>9</v>
      </c>
      <c r="B711" s="144" t="s">
        <v>51</v>
      </c>
      <c r="C711" s="144">
        <v>2110720020</v>
      </c>
      <c r="D711" s="141" t="s">
        <v>97</v>
      </c>
      <c r="E711" s="145" t="s">
        <v>98</v>
      </c>
      <c r="F711" s="21">
        <f>F712</f>
        <v>4908.3999999999996</v>
      </c>
      <c r="G711" s="21">
        <f t="shared" si="198"/>
        <v>4908.3999999999996</v>
      </c>
      <c r="H711" s="21">
        <f t="shared" si="198"/>
        <v>4908.3999999999996</v>
      </c>
    </row>
    <row r="712" spans="1:8">
      <c r="A712" s="144" t="s">
        <v>9</v>
      </c>
      <c r="B712" s="144" t="s">
        <v>51</v>
      </c>
      <c r="C712" s="144">
        <v>2110720020</v>
      </c>
      <c r="D712" s="144">
        <v>610</v>
      </c>
      <c r="E712" s="145" t="s">
        <v>104</v>
      </c>
      <c r="F712" s="21">
        <v>4908.3999999999996</v>
      </c>
      <c r="G712" s="21">
        <v>4908.3999999999996</v>
      </c>
      <c r="H712" s="21">
        <v>4908.3999999999996</v>
      </c>
    </row>
    <row r="713" spans="1:8" ht="63">
      <c r="A713" s="152" t="s">
        <v>9</v>
      </c>
      <c r="B713" s="152" t="s">
        <v>51</v>
      </c>
      <c r="C713" s="152">
        <v>2110800000</v>
      </c>
      <c r="D713" s="152"/>
      <c r="E713" s="102" t="s">
        <v>359</v>
      </c>
      <c r="F713" s="21">
        <f>F714</f>
        <v>167.6</v>
      </c>
      <c r="G713" s="21">
        <f t="shared" ref="G713:H713" si="199">G714</f>
        <v>0</v>
      </c>
      <c r="H713" s="21">
        <f t="shared" si="199"/>
        <v>0</v>
      </c>
    </row>
    <row r="714" spans="1:8" ht="31.5">
      <c r="A714" s="226" t="s">
        <v>9</v>
      </c>
      <c r="B714" s="226" t="s">
        <v>51</v>
      </c>
      <c r="C714" s="226">
        <v>2110820030</v>
      </c>
      <c r="D714" s="226"/>
      <c r="E714" s="227" t="s">
        <v>346</v>
      </c>
      <c r="F714" s="21">
        <f>F715</f>
        <v>167.6</v>
      </c>
      <c r="G714" s="21">
        <f t="shared" ref="G714:H715" si="200">G715</f>
        <v>0</v>
      </c>
      <c r="H714" s="21">
        <f t="shared" si="200"/>
        <v>0</v>
      </c>
    </row>
    <row r="715" spans="1:8" ht="31.5">
      <c r="A715" s="226" t="s">
        <v>9</v>
      </c>
      <c r="B715" s="226" t="s">
        <v>51</v>
      </c>
      <c r="C715" s="226">
        <v>2110820030</v>
      </c>
      <c r="D715" s="225" t="s">
        <v>97</v>
      </c>
      <c r="E715" s="227" t="s">
        <v>98</v>
      </c>
      <c r="F715" s="21">
        <f>F716</f>
        <v>167.6</v>
      </c>
      <c r="G715" s="21">
        <f t="shared" si="200"/>
        <v>0</v>
      </c>
      <c r="H715" s="21">
        <f t="shared" si="200"/>
        <v>0</v>
      </c>
    </row>
    <row r="716" spans="1:8">
      <c r="A716" s="226" t="s">
        <v>9</v>
      </c>
      <c r="B716" s="226" t="s">
        <v>51</v>
      </c>
      <c r="C716" s="226">
        <v>2110820030</v>
      </c>
      <c r="D716" s="226">
        <v>610</v>
      </c>
      <c r="E716" s="227" t="s">
        <v>104</v>
      </c>
      <c r="F716" s="21">
        <v>167.6</v>
      </c>
      <c r="G716" s="21">
        <v>0</v>
      </c>
      <c r="H716" s="21">
        <v>0</v>
      </c>
    </row>
    <row r="717" spans="1:8" ht="47.25">
      <c r="A717" s="2" t="s">
        <v>9</v>
      </c>
      <c r="B717" s="185" t="s">
        <v>51</v>
      </c>
      <c r="C717" s="185">
        <v>2111200000</v>
      </c>
      <c r="D717" s="185"/>
      <c r="E717" s="186" t="s">
        <v>380</v>
      </c>
      <c r="F717" s="21">
        <f>F718</f>
        <v>419.8</v>
      </c>
      <c r="G717" s="21">
        <f t="shared" ref="G717:H719" si="201">G718</f>
        <v>419.8</v>
      </c>
      <c r="H717" s="21">
        <f t="shared" si="201"/>
        <v>419.8</v>
      </c>
    </row>
    <row r="718" spans="1:8" ht="58.5" customHeight="1">
      <c r="A718" s="2" t="s">
        <v>9</v>
      </c>
      <c r="B718" s="185" t="s">
        <v>51</v>
      </c>
      <c r="C718" s="185">
        <v>2111220020</v>
      </c>
      <c r="D718" s="185"/>
      <c r="E718" s="187" t="s">
        <v>381</v>
      </c>
      <c r="F718" s="21">
        <f>F719</f>
        <v>419.8</v>
      </c>
      <c r="G718" s="21">
        <f t="shared" si="201"/>
        <v>419.8</v>
      </c>
      <c r="H718" s="21">
        <f t="shared" si="201"/>
        <v>419.8</v>
      </c>
    </row>
    <row r="719" spans="1:8" ht="31.5">
      <c r="A719" s="2" t="s">
        <v>9</v>
      </c>
      <c r="B719" s="185" t="s">
        <v>51</v>
      </c>
      <c r="C719" s="185">
        <v>2111220020</v>
      </c>
      <c r="D719" s="184" t="s">
        <v>97</v>
      </c>
      <c r="E719" s="186" t="s">
        <v>98</v>
      </c>
      <c r="F719" s="21">
        <f>F720</f>
        <v>419.8</v>
      </c>
      <c r="G719" s="21">
        <f t="shared" si="201"/>
        <v>419.8</v>
      </c>
      <c r="H719" s="21">
        <f t="shared" si="201"/>
        <v>419.8</v>
      </c>
    </row>
    <row r="720" spans="1:8">
      <c r="A720" s="2" t="s">
        <v>9</v>
      </c>
      <c r="B720" s="185" t="s">
        <v>51</v>
      </c>
      <c r="C720" s="185">
        <v>2111220020</v>
      </c>
      <c r="D720" s="185">
        <v>610</v>
      </c>
      <c r="E720" s="186" t="s">
        <v>104</v>
      </c>
      <c r="F720" s="21">
        <v>419.8</v>
      </c>
      <c r="G720" s="21">
        <v>419.8</v>
      </c>
      <c r="H720" s="21">
        <v>419.8</v>
      </c>
    </row>
    <row r="721" spans="1:8" ht="47.25">
      <c r="A721" s="2" t="s">
        <v>9</v>
      </c>
      <c r="B721" s="144" t="s">
        <v>51</v>
      </c>
      <c r="C721" s="204" t="s">
        <v>435</v>
      </c>
      <c r="D721" s="144"/>
      <c r="E721" s="102" t="s">
        <v>436</v>
      </c>
      <c r="F721" s="21">
        <f>F722+F725</f>
        <v>31565.5</v>
      </c>
      <c r="G721" s="21">
        <f t="shared" ref="G721:H721" si="202">G722+G725</f>
        <v>31593.5</v>
      </c>
      <c r="H721" s="21">
        <f t="shared" si="202"/>
        <v>31593.5</v>
      </c>
    </row>
    <row r="722" spans="1:8" ht="63">
      <c r="A722" s="2" t="s">
        <v>9</v>
      </c>
      <c r="B722" s="144" t="s">
        <v>51</v>
      </c>
      <c r="C722" s="108" t="s">
        <v>437</v>
      </c>
      <c r="D722" s="144"/>
      <c r="E722" s="8" t="s">
        <v>332</v>
      </c>
      <c r="F722" s="21">
        <f>F723</f>
        <v>2973.6</v>
      </c>
      <c r="G722" s="21">
        <f t="shared" ref="G722:H723" si="203">G723</f>
        <v>3001.6</v>
      </c>
      <c r="H722" s="21">
        <f t="shared" si="203"/>
        <v>3001.6</v>
      </c>
    </row>
    <row r="723" spans="1:8" ht="31.5">
      <c r="A723" s="2" t="s">
        <v>9</v>
      </c>
      <c r="B723" s="144" t="s">
        <v>51</v>
      </c>
      <c r="C723" s="108" t="s">
        <v>437</v>
      </c>
      <c r="D723" s="141" t="s">
        <v>97</v>
      </c>
      <c r="E723" s="145" t="s">
        <v>98</v>
      </c>
      <c r="F723" s="21">
        <f>F724</f>
        <v>2973.6</v>
      </c>
      <c r="G723" s="21">
        <f t="shared" si="203"/>
        <v>3001.6</v>
      </c>
      <c r="H723" s="21">
        <f t="shared" si="203"/>
        <v>3001.6</v>
      </c>
    </row>
    <row r="724" spans="1:8">
      <c r="A724" s="2" t="s">
        <v>9</v>
      </c>
      <c r="B724" s="144" t="s">
        <v>51</v>
      </c>
      <c r="C724" s="108" t="s">
        <v>437</v>
      </c>
      <c r="D724" s="144">
        <v>610</v>
      </c>
      <c r="E724" s="145" t="s">
        <v>104</v>
      </c>
      <c r="F724" s="21">
        <v>2973.6</v>
      </c>
      <c r="G724" s="21">
        <v>3001.6</v>
      </c>
      <c r="H724" s="21">
        <v>3001.6</v>
      </c>
    </row>
    <row r="725" spans="1:8" ht="47.25">
      <c r="A725" s="2" t="s">
        <v>9</v>
      </c>
      <c r="B725" s="204" t="s">
        <v>51</v>
      </c>
      <c r="C725" s="221" t="s">
        <v>439</v>
      </c>
      <c r="D725" s="203"/>
      <c r="E725" s="61" t="s">
        <v>271</v>
      </c>
      <c r="F725" s="21">
        <f>F726</f>
        <v>28591.9</v>
      </c>
      <c r="G725" s="21">
        <f t="shared" ref="G725:H726" si="204">G726</f>
        <v>28591.9</v>
      </c>
      <c r="H725" s="21">
        <f t="shared" si="204"/>
        <v>28591.9</v>
      </c>
    </row>
    <row r="726" spans="1:8" ht="31.5">
      <c r="A726" s="2" t="s">
        <v>9</v>
      </c>
      <c r="B726" s="204" t="s">
        <v>51</v>
      </c>
      <c r="C726" s="221" t="s">
        <v>439</v>
      </c>
      <c r="D726" s="203" t="s">
        <v>97</v>
      </c>
      <c r="E726" s="205" t="s">
        <v>98</v>
      </c>
      <c r="F726" s="21">
        <f>F727</f>
        <v>28591.9</v>
      </c>
      <c r="G726" s="21">
        <f t="shared" si="204"/>
        <v>28591.9</v>
      </c>
      <c r="H726" s="21">
        <f t="shared" si="204"/>
        <v>28591.9</v>
      </c>
    </row>
    <row r="727" spans="1:8">
      <c r="A727" s="2" t="s">
        <v>9</v>
      </c>
      <c r="B727" s="204" t="s">
        <v>51</v>
      </c>
      <c r="C727" s="221" t="s">
        <v>439</v>
      </c>
      <c r="D727" s="203">
        <v>610</v>
      </c>
      <c r="E727" s="205" t="s">
        <v>104</v>
      </c>
      <c r="F727" s="21">
        <v>28591.9</v>
      </c>
      <c r="G727" s="21">
        <v>28591.9</v>
      </c>
      <c r="H727" s="21">
        <v>28591.9</v>
      </c>
    </row>
    <row r="728" spans="1:8">
      <c r="A728" s="141" t="s">
        <v>9</v>
      </c>
      <c r="B728" s="141" t="s">
        <v>51</v>
      </c>
      <c r="C728" s="141">
        <v>2120000000</v>
      </c>
      <c r="D728" s="141"/>
      <c r="E728" s="145" t="s">
        <v>121</v>
      </c>
      <c r="F728" s="21">
        <f>F729</f>
        <v>6294.7</v>
      </c>
      <c r="G728" s="21">
        <f t="shared" ref="G728:H731" si="205">G729</f>
        <v>6304.1</v>
      </c>
      <c r="H728" s="21">
        <f t="shared" si="205"/>
        <v>6304.5</v>
      </c>
    </row>
    <row r="729" spans="1:8" ht="47.25">
      <c r="A729" s="141" t="s">
        <v>9</v>
      </c>
      <c r="B729" s="141" t="s">
        <v>51</v>
      </c>
      <c r="C729" s="141">
        <v>2120100000</v>
      </c>
      <c r="D729" s="141"/>
      <c r="E729" s="145" t="s">
        <v>122</v>
      </c>
      <c r="F729" s="21">
        <f>F730</f>
        <v>6294.7</v>
      </c>
      <c r="G729" s="21">
        <f t="shared" si="205"/>
        <v>6304.1</v>
      </c>
      <c r="H729" s="21">
        <f t="shared" si="205"/>
        <v>6304.5</v>
      </c>
    </row>
    <row r="730" spans="1:8" ht="31.5">
      <c r="A730" s="141" t="s">
        <v>9</v>
      </c>
      <c r="B730" s="141" t="s">
        <v>51</v>
      </c>
      <c r="C730" s="141">
        <v>2120120010</v>
      </c>
      <c r="D730" s="141"/>
      <c r="E730" s="145" t="s">
        <v>123</v>
      </c>
      <c r="F730" s="21">
        <f>F731</f>
        <v>6294.7</v>
      </c>
      <c r="G730" s="21">
        <f t="shared" si="205"/>
        <v>6304.1</v>
      </c>
      <c r="H730" s="21">
        <f t="shared" si="205"/>
        <v>6304.5</v>
      </c>
    </row>
    <row r="731" spans="1:8" ht="31.5">
      <c r="A731" s="141" t="s">
        <v>9</v>
      </c>
      <c r="B731" s="141" t="s">
        <v>51</v>
      </c>
      <c r="C731" s="141">
        <v>2120120010</v>
      </c>
      <c r="D731" s="141" t="s">
        <v>97</v>
      </c>
      <c r="E731" s="145" t="s">
        <v>98</v>
      </c>
      <c r="F731" s="21">
        <f>F732</f>
        <v>6294.7</v>
      </c>
      <c r="G731" s="21">
        <f t="shared" si="205"/>
        <v>6304.1</v>
      </c>
      <c r="H731" s="21">
        <f t="shared" si="205"/>
        <v>6304.5</v>
      </c>
    </row>
    <row r="732" spans="1:8">
      <c r="A732" s="141" t="s">
        <v>9</v>
      </c>
      <c r="B732" s="141" t="s">
        <v>51</v>
      </c>
      <c r="C732" s="141">
        <v>2120120010</v>
      </c>
      <c r="D732" s="141">
        <v>610</v>
      </c>
      <c r="E732" s="145" t="s">
        <v>104</v>
      </c>
      <c r="F732" s="21">
        <v>6294.7</v>
      </c>
      <c r="G732" s="21">
        <v>6304.1</v>
      </c>
      <c r="H732" s="21">
        <v>6304.5</v>
      </c>
    </row>
    <row r="733" spans="1:8" ht="31.5">
      <c r="A733" s="144" t="s">
        <v>9</v>
      </c>
      <c r="B733" s="144" t="s">
        <v>51</v>
      </c>
      <c r="C733" s="144">
        <v>2130000000</v>
      </c>
      <c r="D733" s="144"/>
      <c r="E733" s="145" t="s">
        <v>114</v>
      </c>
      <c r="F733" s="21">
        <f>F734+F741</f>
        <v>1414.3</v>
      </c>
      <c r="G733" s="21">
        <f>G734+G741</f>
        <v>1414.3</v>
      </c>
      <c r="H733" s="21">
        <f>H734+H741</f>
        <v>1414.3</v>
      </c>
    </row>
    <row r="734" spans="1:8" ht="31.5">
      <c r="A734" s="144" t="s">
        <v>9</v>
      </c>
      <c r="B734" s="144" t="s">
        <v>51</v>
      </c>
      <c r="C734" s="144">
        <v>2130100000</v>
      </c>
      <c r="D734" s="144"/>
      <c r="E734" s="145" t="s">
        <v>208</v>
      </c>
      <c r="F734" s="21">
        <f>F735+F738</f>
        <v>432</v>
      </c>
      <c r="G734" s="21">
        <f>G735+G738</f>
        <v>432</v>
      </c>
      <c r="H734" s="21">
        <f>H735+H738</f>
        <v>432</v>
      </c>
    </row>
    <row r="735" spans="1:8" ht="47.25">
      <c r="A735" s="144" t="s">
        <v>9</v>
      </c>
      <c r="B735" s="144" t="s">
        <v>51</v>
      </c>
      <c r="C735" s="141">
        <v>2130111080</v>
      </c>
      <c r="D735" s="144"/>
      <c r="E735" s="145" t="s">
        <v>239</v>
      </c>
      <c r="F735" s="21">
        <f t="shared" ref="F735:H736" si="206">F736</f>
        <v>178.5</v>
      </c>
      <c r="G735" s="21">
        <f t="shared" si="206"/>
        <v>178.5</v>
      </c>
      <c r="H735" s="21">
        <f t="shared" si="206"/>
        <v>178.5</v>
      </c>
    </row>
    <row r="736" spans="1:8" ht="31.5">
      <c r="A736" s="144" t="s">
        <v>9</v>
      </c>
      <c r="B736" s="144" t="s">
        <v>51</v>
      </c>
      <c r="C736" s="141">
        <v>2130111080</v>
      </c>
      <c r="D736" s="141" t="s">
        <v>97</v>
      </c>
      <c r="E736" s="145" t="s">
        <v>98</v>
      </c>
      <c r="F736" s="21">
        <f t="shared" si="206"/>
        <v>178.5</v>
      </c>
      <c r="G736" s="21">
        <f t="shared" si="206"/>
        <v>178.5</v>
      </c>
      <c r="H736" s="21">
        <f t="shared" si="206"/>
        <v>178.5</v>
      </c>
    </row>
    <row r="737" spans="1:8">
      <c r="A737" s="144" t="s">
        <v>9</v>
      </c>
      <c r="B737" s="144" t="s">
        <v>51</v>
      </c>
      <c r="C737" s="141">
        <v>2130111080</v>
      </c>
      <c r="D737" s="144">
        <v>610</v>
      </c>
      <c r="E737" s="145" t="s">
        <v>104</v>
      </c>
      <c r="F737" s="21">
        <v>178.5</v>
      </c>
      <c r="G737" s="21">
        <v>178.5</v>
      </c>
      <c r="H737" s="21">
        <v>178.5</v>
      </c>
    </row>
    <row r="738" spans="1:8" ht="47.25">
      <c r="A738" s="144" t="s">
        <v>9</v>
      </c>
      <c r="B738" s="144" t="s">
        <v>51</v>
      </c>
      <c r="C738" s="141" t="s">
        <v>300</v>
      </c>
      <c r="D738" s="144"/>
      <c r="E738" s="145" t="s">
        <v>225</v>
      </c>
      <c r="F738" s="21">
        <f t="shared" ref="F738:H739" si="207">F739</f>
        <v>253.5</v>
      </c>
      <c r="G738" s="21">
        <f t="shared" si="207"/>
        <v>253.5</v>
      </c>
      <c r="H738" s="21">
        <f t="shared" si="207"/>
        <v>253.5</v>
      </c>
    </row>
    <row r="739" spans="1:8" ht="31.5">
      <c r="A739" s="144" t="s">
        <v>9</v>
      </c>
      <c r="B739" s="144" t="s">
        <v>51</v>
      </c>
      <c r="C739" s="141" t="s">
        <v>300</v>
      </c>
      <c r="D739" s="141" t="s">
        <v>97</v>
      </c>
      <c r="E739" s="145" t="s">
        <v>98</v>
      </c>
      <c r="F739" s="21">
        <f t="shared" si="207"/>
        <v>253.5</v>
      </c>
      <c r="G739" s="21">
        <f t="shared" si="207"/>
        <v>253.5</v>
      </c>
      <c r="H739" s="21">
        <f t="shared" si="207"/>
        <v>253.5</v>
      </c>
    </row>
    <row r="740" spans="1:8">
      <c r="A740" s="144" t="s">
        <v>9</v>
      </c>
      <c r="B740" s="144" t="s">
        <v>51</v>
      </c>
      <c r="C740" s="141" t="s">
        <v>300</v>
      </c>
      <c r="D740" s="144">
        <v>610</v>
      </c>
      <c r="E740" s="145" t="s">
        <v>104</v>
      </c>
      <c r="F740" s="21">
        <v>253.5</v>
      </c>
      <c r="G740" s="21">
        <v>253.5</v>
      </c>
      <c r="H740" s="21">
        <v>253.5</v>
      </c>
    </row>
    <row r="741" spans="1:8" ht="47.25">
      <c r="A741" s="144" t="s">
        <v>9</v>
      </c>
      <c r="B741" s="144" t="s">
        <v>51</v>
      </c>
      <c r="C741" s="141">
        <v>2130300000</v>
      </c>
      <c r="D741" s="24"/>
      <c r="E741" s="145" t="s">
        <v>115</v>
      </c>
      <c r="F741" s="21">
        <f t="shared" ref="F741:H743" si="208">F742</f>
        <v>982.3</v>
      </c>
      <c r="G741" s="21">
        <f t="shared" si="208"/>
        <v>982.3</v>
      </c>
      <c r="H741" s="21">
        <f t="shared" si="208"/>
        <v>982.3</v>
      </c>
    </row>
    <row r="742" spans="1:8" ht="31.5">
      <c r="A742" s="144" t="s">
        <v>9</v>
      </c>
      <c r="B742" s="144" t="s">
        <v>51</v>
      </c>
      <c r="C742" s="141">
        <v>2130320280</v>
      </c>
      <c r="D742" s="24"/>
      <c r="E742" s="145" t="s">
        <v>116</v>
      </c>
      <c r="F742" s="21">
        <f t="shared" si="208"/>
        <v>982.3</v>
      </c>
      <c r="G742" s="21">
        <f t="shared" si="208"/>
        <v>982.3</v>
      </c>
      <c r="H742" s="21">
        <f t="shared" si="208"/>
        <v>982.3</v>
      </c>
    </row>
    <row r="743" spans="1:8" ht="31.5">
      <c r="A743" s="144" t="s">
        <v>9</v>
      </c>
      <c r="B743" s="144" t="s">
        <v>51</v>
      </c>
      <c r="C743" s="141">
        <v>2130320280</v>
      </c>
      <c r="D743" s="141" t="s">
        <v>97</v>
      </c>
      <c r="E743" s="145" t="s">
        <v>98</v>
      </c>
      <c r="F743" s="21">
        <f t="shared" si="208"/>
        <v>982.3</v>
      </c>
      <c r="G743" s="21">
        <f t="shared" si="208"/>
        <v>982.3</v>
      </c>
      <c r="H743" s="21">
        <f t="shared" si="208"/>
        <v>982.3</v>
      </c>
    </row>
    <row r="744" spans="1:8">
      <c r="A744" s="144" t="s">
        <v>9</v>
      </c>
      <c r="B744" s="144" t="s">
        <v>51</v>
      </c>
      <c r="C744" s="141">
        <v>2130320280</v>
      </c>
      <c r="D744" s="144">
        <v>610</v>
      </c>
      <c r="E744" s="145" t="s">
        <v>104</v>
      </c>
      <c r="F744" s="21">
        <v>982.3</v>
      </c>
      <c r="G744" s="21">
        <v>982.3</v>
      </c>
      <c r="H744" s="21">
        <v>982.3</v>
      </c>
    </row>
    <row r="745" spans="1:8" ht="31.5">
      <c r="A745" s="2" t="s">
        <v>9</v>
      </c>
      <c r="B745" s="144" t="s">
        <v>51</v>
      </c>
      <c r="C745" s="141">
        <v>2500000000</v>
      </c>
      <c r="D745" s="144"/>
      <c r="E745" s="55" t="s">
        <v>303</v>
      </c>
      <c r="F745" s="21">
        <f>F746</f>
        <v>5304.2</v>
      </c>
      <c r="G745" s="21">
        <f>G746</f>
        <v>4191.7</v>
      </c>
      <c r="H745" s="21">
        <f>H746</f>
        <v>4191.7</v>
      </c>
    </row>
    <row r="746" spans="1:8" ht="31.5">
      <c r="A746" s="2" t="s">
        <v>9</v>
      </c>
      <c r="B746" s="144" t="s">
        <v>51</v>
      </c>
      <c r="C746" s="141">
        <v>2520000000</v>
      </c>
      <c r="D746" s="144"/>
      <c r="E746" s="55" t="s">
        <v>231</v>
      </c>
      <c r="F746" s="21">
        <f>F755+F759+F763+F747+F751</f>
        <v>5304.2</v>
      </c>
      <c r="G746" s="21">
        <f>G755+G759+G763+G747+G751</f>
        <v>4191.7</v>
      </c>
      <c r="H746" s="21">
        <f>H755+H759+H763+H747+H751</f>
        <v>4191.7</v>
      </c>
    </row>
    <row r="747" spans="1:8" ht="78.75">
      <c r="A747" s="144" t="s">
        <v>9</v>
      </c>
      <c r="B747" s="144" t="s">
        <v>51</v>
      </c>
      <c r="C747" s="144">
        <v>2520100000</v>
      </c>
      <c r="D747" s="144"/>
      <c r="E747" s="55" t="s">
        <v>328</v>
      </c>
      <c r="F747" s="21">
        <f>F748</f>
        <v>987.1</v>
      </c>
      <c r="G747" s="21">
        <f t="shared" ref="G747:H747" si="209">G748</f>
        <v>0</v>
      </c>
      <c r="H747" s="21">
        <f t="shared" si="209"/>
        <v>0</v>
      </c>
    </row>
    <row r="748" spans="1:8" ht="31.5">
      <c r="A748" s="144" t="s">
        <v>9</v>
      </c>
      <c r="B748" s="144" t="s">
        <v>51</v>
      </c>
      <c r="C748" s="10" t="s">
        <v>329</v>
      </c>
      <c r="D748" s="144"/>
      <c r="E748" s="55" t="s">
        <v>330</v>
      </c>
      <c r="F748" s="21">
        <f t="shared" ref="F748:H749" si="210">F749</f>
        <v>987.1</v>
      </c>
      <c r="G748" s="21">
        <f t="shared" si="210"/>
        <v>0</v>
      </c>
      <c r="H748" s="21">
        <f t="shared" si="210"/>
        <v>0</v>
      </c>
    </row>
    <row r="749" spans="1:8" ht="31.5">
      <c r="A749" s="2" t="s">
        <v>9</v>
      </c>
      <c r="B749" s="144" t="s">
        <v>51</v>
      </c>
      <c r="C749" s="10" t="s">
        <v>329</v>
      </c>
      <c r="D749" s="141" t="s">
        <v>97</v>
      </c>
      <c r="E749" s="55" t="s">
        <v>98</v>
      </c>
      <c r="F749" s="21">
        <f t="shared" si="210"/>
        <v>987.1</v>
      </c>
      <c r="G749" s="21">
        <f t="shared" si="210"/>
        <v>0</v>
      </c>
      <c r="H749" s="21">
        <f t="shared" si="210"/>
        <v>0</v>
      </c>
    </row>
    <row r="750" spans="1:8">
      <c r="A750" s="2" t="s">
        <v>9</v>
      </c>
      <c r="B750" s="144" t="s">
        <v>51</v>
      </c>
      <c r="C750" s="10" t="s">
        <v>329</v>
      </c>
      <c r="D750" s="144">
        <v>610</v>
      </c>
      <c r="E750" s="55" t="s">
        <v>104</v>
      </c>
      <c r="F750" s="21">
        <v>987.1</v>
      </c>
      <c r="G750" s="21">
        <v>0</v>
      </c>
      <c r="H750" s="21">
        <v>0</v>
      </c>
    </row>
    <row r="751" spans="1:8" ht="47.25">
      <c r="A751" s="2" t="s">
        <v>9</v>
      </c>
      <c r="B751" s="144" t="s">
        <v>51</v>
      </c>
      <c r="C751" s="141">
        <v>2520200000</v>
      </c>
      <c r="D751" s="144"/>
      <c r="E751" s="145" t="s">
        <v>288</v>
      </c>
      <c r="F751" s="21">
        <f>F752</f>
        <v>125.4</v>
      </c>
      <c r="G751" s="21">
        <f t="shared" ref="G751:H751" si="211">G752</f>
        <v>0</v>
      </c>
      <c r="H751" s="21">
        <f t="shared" si="211"/>
        <v>0</v>
      </c>
    </row>
    <row r="752" spans="1:8">
      <c r="A752" s="144" t="s">
        <v>9</v>
      </c>
      <c r="B752" s="144" t="s">
        <v>51</v>
      </c>
      <c r="C752" s="141">
        <v>2520220190</v>
      </c>
      <c r="D752" s="141"/>
      <c r="E752" s="145" t="s">
        <v>350</v>
      </c>
      <c r="F752" s="21">
        <f>F753</f>
        <v>125.4</v>
      </c>
      <c r="G752" s="21">
        <f t="shared" ref="G752:H753" si="212">G753</f>
        <v>0</v>
      </c>
      <c r="H752" s="21">
        <f t="shared" si="212"/>
        <v>0</v>
      </c>
    </row>
    <row r="753" spans="1:8" ht="31.5">
      <c r="A753" s="2" t="s">
        <v>9</v>
      </c>
      <c r="B753" s="144" t="s">
        <v>51</v>
      </c>
      <c r="C753" s="141">
        <v>2520220190</v>
      </c>
      <c r="D753" s="141" t="s">
        <v>97</v>
      </c>
      <c r="E753" s="145" t="s">
        <v>98</v>
      </c>
      <c r="F753" s="21">
        <f>F754</f>
        <v>125.4</v>
      </c>
      <c r="G753" s="21">
        <f t="shared" si="212"/>
        <v>0</v>
      </c>
      <c r="H753" s="21">
        <f t="shared" si="212"/>
        <v>0</v>
      </c>
    </row>
    <row r="754" spans="1:8">
      <c r="A754" s="2" t="s">
        <v>9</v>
      </c>
      <c r="B754" s="144" t="s">
        <v>51</v>
      </c>
      <c r="C754" s="141">
        <v>2520220190</v>
      </c>
      <c r="D754" s="141">
        <v>610</v>
      </c>
      <c r="E754" s="145" t="s">
        <v>104</v>
      </c>
      <c r="F754" s="21">
        <v>125.4</v>
      </c>
      <c r="G754" s="21">
        <v>0</v>
      </c>
      <c r="H754" s="21">
        <v>0</v>
      </c>
    </row>
    <row r="755" spans="1:8" ht="31.5">
      <c r="A755" s="144" t="s">
        <v>9</v>
      </c>
      <c r="B755" s="144" t="s">
        <v>51</v>
      </c>
      <c r="C755" s="141">
        <v>2520400000</v>
      </c>
      <c r="D755" s="144"/>
      <c r="E755" s="55" t="s">
        <v>316</v>
      </c>
      <c r="F755" s="21">
        <f>F756</f>
        <v>1676.4</v>
      </c>
      <c r="G755" s="21">
        <f t="shared" ref="G755:H757" si="213">G756</f>
        <v>1676.4</v>
      </c>
      <c r="H755" s="21">
        <f t="shared" si="213"/>
        <v>1676.4</v>
      </c>
    </row>
    <row r="756" spans="1:8">
      <c r="A756" s="144" t="s">
        <v>9</v>
      </c>
      <c r="B756" s="144" t="s">
        <v>51</v>
      </c>
      <c r="C756" s="141">
        <v>2520420300</v>
      </c>
      <c r="D756" s="144"/>
      <c r="E756" s="55" t="s">
        <v>317</v>
      </c>
      <c r="F756" s="21">
        <f>F757</f>
        <v>1676.4</v>
      </c>
      <c r="G756" s="21">
        <f t="shared" si="213"/>
        <v>1676.4</v>
      </c>
      <c r="H756" s="21">
        <f t="shared" si="213"/>
        <v>1676.4</v>
      </c>
    </row>
    <row r="757" spans="1:8" ht="31.5">
      <c r="A757" s="2" t="s">
        <v>9</v>
      </c>
      <c r="B757" s="144" t="s">
        <v>51</v>
      </c>
      <c r="C757" s="141">
        <v>2520420300</v>
      </c>
      <c r="D757" s="141" t="s">
        <v>97</v>
      </c>
      <c r="E757" s="55" t="s">
        <v>98</v>
      </c>
      <c r="F757" s="21">
        <f>F758</f>
        <v>1676.4</v>
      </c>
      <c r="G757" s="21">
        <f t="shared" si="213"/>
        <v>1676.4</v>
      </c>
      <c r="H757" s="21">
        <f t="shared" si="213"/>
        <v>1676.4</v>
      </c>
    </row>
    <row r="758" spans="1:8">
      <c r="A758" s="2" t="s">
        <v>9</v>
      </c>
      <c r="B758" s="144" t="s">
        <v>51</v>
      </c>
      <c r="C758" s="141">
        <v>2520420300</v>
      </c>
      <c r="D758" s="144">
        <v>610</v>
      </c>
      <c r="E758" s="55" t="s">
        <v>104</v>
      </c>
      <c r="F758" s="21">
        <v>1676.4</v>
      </c>
      <c r="G758" s="21">
        <v>1676.4</v>
      </c>
      <c r="H758" s="21">
        <v>1676.4</v>
      </c>
    </row>
    <row r="759" spans="1:8" ht="31.5">
      <c r="A759" s="144" t="s">
        <v>9</v>
      </c>
      <c r="B759" s="144" t="s">
        <v>51</v>
      </c>
      <c r="C759" s="141">
        <v>2520500000</v>
      </c>
      <c r="D759" s="144"/>
      <c r="E759" s="145" t="s">
        <v>323</v>
      </c>
      <c r="F759" s="21">
        <f>F760</f>
        <v>976.5</v>
      </c>
      <c r="G759" s="21">
        <f t="shared" ref="G759:H761" si="214">G760</f>
        <v>976.5</v>
      </c>
      <c r="H759" s="21">
        <f t="shared" si="214"/>
        <v>976.5</v>
      </c>
    </row>
    <row r="760" spans="1:8">
      <c r="A760" s="2" t="s">
        <v>9</v>
      </c>
      <c r="B760" s="144" t="s">
        <v>51</v>
      </c>
      <c r="C760" s="141">
        <v>2520520300</v>
      </c>
      <c r="D760" s="144"/>
      <c r="E760" s="145" t="s">
        <v>324</v>
      </c>
      <c r="F760" s="21">
        <f>F761</f>
        <v>976.5</v>
      </c>
      <c r="G760" s="21">
        <f t="shared" si="214"/>
        <v>976.5</v>
      </c>
      <c r="H760" s="21">
        <f t="shared" si="214"/>
        <v>976.5</v>
      </c>
    </row>
    <row r="761" spans="1:8" ht="31.5">
      <c r="A761" s="2" t="s">
        <v>9</v>
      </c>
      <c r="B761" s="144" t="s">
        <v>51</v>
      </c>
      <c r="C761" s="141">
        <v>2520520300</v>
      </c>
      <c r="D761" s="141" t="s">
        <v>97</v>
      </c>
      <c r="E761" s="55" t="s">
        <v>98</v>
      </c>
      <c r="F761" s="21">
        <f>F762</f>
        <v>976.5</v>
      </c>
      <c r="G761" s="21">
        <f t="shared" si="214"/>
        <v>976.5</v>
      </c>
      <c r="H761" s="21">
        <f t="shared" si="214"/>
        <v>976.5</v>
      </c>
    </row>
    <row r="762" spans="1:8">
      <c r="A762" s="144" t="s">
        <v>9</v>
      </c>
      <c r="B762" s="144" t="s">
        <v>51</v>
      </c>
      <c r="C762" s="141">
        <v>2520520300</v>
      </c>
      <c r="D762" s="144">
        <v>610</v>
      </c>
      <c r="E762" s="55" t="s">
        <v>104</v>
      </c>
      <c r="F762" s="21">
        <v>976.5</v>
      </c>
      <c r="G762" s="21">
        <v>976.5</v>
      </c>
      <c r="H762" s="21">
        <v>976.5</v>
      </c>
    </row>
    <row r="763" spans="1:8" ht="31.5">
      <c r="A763" s="144" t="s">
        <v>9</v>
      </c>
      <c r="B763" s="144" t="s">
        <v>51</v>
      </c>
      <c r="C763" s="141">
        <v>2520600000</v>
      </c>
      <c r="D763" s="144"/>
      <c r="E763" s="145" t="s">
        <v>322</v>
      </c>
      <c r="F763" s="21">
        <f>F764</f>
        <v>1538.8</v>
      </c>
      <c r="G763" s="21">
        <f t="shared" ref="G763:H765" si="215">G764</f>
        <v>1538.8</v>
      </c>
      <c r="H763" s="21">
        <f t="shared" si="215"/>
        <v>1538.8</v>
      </c>
    </row>
    <row r="764" spans="1:8">
      <c r="A764" s="2" t="s">
        <v>9</v>
      </c>
      <c r="B764" s="144" t="s">
        <v>51</v>
      </c>
      <c r="C764" s="141">
        <v>2520620200</v>
      </c>
      <c r="D764" s="144"/>
      <c r="E764" s="145" t="s">
        <v>277</v>
      </c>
      <c r="F764" s="21">
        <f>F765</f>
        <v>1538.8</v>
      </c>
      <c r="G764" s="21">
        <f t="shared" si="215"/>
        <v>1538.8</v>
      </c>
      <c r="H764" s="21">
        <f t="shared" si="215"/>
        <v>1538.8</v>
      </c>
    </row>
    <row r="765" spans="1:8" ht="31.5">
      <c r="A765" s="2" t="s">
        <v>9</v>
      </c>
      <c r="B765" s="144" t="s">
        <v>51</v>
      </c>
      <c r="C765" s="141">
        <v>2520620200</v>
      </c>
      <c r="D765" s="141" t="s">
        <v>97</v>
      </c>
      <c r="E765" s="55" t="s">
        <v>98</v>
      </c>
      <c r="F765" s="21">
        <f>F766</f>
        <v>1538.8</v>
      </c>
      <c r="G765" s="21">
        <f t="shared" si="215"/>
        <v>1538.8</v>
      </c>
      <c r="H765" s="21">
        <f t="shared" si="215"/>
        <v>1538.8</v>
      </c>
    </row>
    <row r="766" spans="1:8">
      <c r="A766" s="2" t="s">
        <v>9</v>
      </c>
      <c r="B766" s="144" t="s">
        <v>51</v>
      </c>
      <c r="C766" s="141">
        <v>2520620200</v>
      </c>
      <c r="D766" s="144">
        <v>610</v>
      </c>
      <c r="E766" s="55" t="s">
        <v>104</v>
      </c>
      <c r="F766" s="21">
        <v>1538.8</v>
      </c>
      <c r="G766" s="21">
        <v>1538.8</v>
      </c>
      <c r="H766" s="21">
        <v>1538.8</v>
      </c>
    </row>
    <row r="767" spans="1:8">
      <c r="A767" s="144" t="s">
        <v>9</v>
      </c>
      <c r="B767" s="144" t="s">
        <v>90</v>
      </c>
      <c r="C767" s="144" t="s">
        <v>66</v>
      </c>
      <c r="D767" s="144" t="s">
        <v>66</v>
      </c>
      <c r="E767" s="145" t="s">
        <v>91</v>
      </c>
      <c r="F767" s="21">
        <f>F768+F783</f>
        <v>14351.600000000002</v>
      </c>
      <c r="G767" s="21">
        <f>G768+G783</f>
        <v>14378.000000000002</v>
      </c>
      <c r="H767" s="21">
        <f>H768+H783</f>
        <v>14379.000000000002</v>
      </c>
    </row>
    <row r="768" spans="1:8" ht="47.25">
      <c r="A768" s="144" t="s">
        <v>9</v>
      </c>
      <c r="B768" s="144" t="s">
        <v>90</v>
      </c>
      <c r="C768" s="141">
        <v>2100000000</v>
      </c>
      <c r="D768" s="144"/>
      <c r="E768" s="145" t="s">
        <v>304</v>
      </c>
      <c r="F768" s="21">
        <f t="shared" ref="F768:H769" si="216">F769</f>
        <v>14268.900000000001</v>
      </c>
      <c r="G768" s="21">
        <f t="shared" si="216"/>
        <v>14295.300000000001</v>
      </c>
      <c r="H768" s="21">
        <f t="shared" si="216"/>
        <v>14296.300000000001</v>
      </c>
    </row>
    <row r="769" spans="1:8">
      <c r="A769" s="144" t="s">
        <v>9</v>
      </c>
      <c r="B769" s="144" t="s">
        <v>90</v>
      </c>
      <c r="C769" s="144">
        <v>2120000000</v>
      </c>
      <c r="D769" s="144"/>
      <c r="E769" s="145" t="s">
        <v>121</v>
      </c>
      <c r="F769" s="21">
        <f>F770</f>
        <v>14268.900000000001</v>
      </c>
      <c r="G769" s="21">
        <f t="shared" si="216"/>
        <v>14295.300000000001</v>
      </c>
      <c r="H769" s="21">
        <f t="shared" si="216"/>
        <v>14296.300000000001</v>
      </c>
    </row>
    <row r="770" spans="1:8" ht="47.25">
      <c r="A770" s="2" t="s">
        <v>9</v>
      </c>
      <c r="B770" s="144" t="s">
        <v>90</v>
      </c>
      <c r="C770" s="144">
        <v>2120100000</v>
      </c>
      <c r="D770" s="144"/>
      <c r="E770" s="145" t="s">
        <v>122</v>
      </c>
      <c r="F770" s="21">
        <f>F774+F771+F780+F777</f>
        <v>14268.900000000001</v>
      </c>
      <c r="G770" s="21">
        <f t="shared" ref="G770:H770" si="217">G774+G771+G780+G777</f>
        <v>14295.300000000001</v>
      </c>
      <c r="H770" s="21">
        <f t="shared" si="217"/>
        <v>14296.300000000001</v>
      </c>
    </row>
    <row r="771" spans="1:8" ht="47.25">
      <c r="A771" s="144" t="s">
        <v>9</v>
      </c>
      <c r="B771" s="144" t="s">
        <v>90</v>
      </c>
      <c r="C771" s="144">
        <v>2120110690</v>
      </c>
      <c r="D771" s="144"/>
      <c r="E771" s="55" t="s">
        <v>234</v>
      </c>
      <c r="F771" s="21">
        <f t="shared" ref="F771:H772" si="218">F772</f>
        <v>5460.1</v>
      </c>
      <c r="G771" s="21">
        <f t="shared" si="218"/>
        <v>5460.1</v>
      </c>
      <c r="H771" s="21">
        <f t="shared" si="218"/>
        <v>5460.1</v>
      </c>
    </row>
    <row r="772" spans="1:8" ht="31.5">
      <c r="A772" s="144" t="s">
        <v>9</v>
      </c>
      <c r="B772" s="144" t="s">
        <v>90</v>
      </c>
      <c r="C772" s="144">
        <v>2120110690</v>
      </c>
      <c r="D772" s="141" t="s">
        <v>97</v>
      </c>
      <c r="E772" s="55" t="s">
        <v>98</v>
      </c>
      <c r="F772" s="21">
        <f t="shared" si="218"/>
        <v>5460.1</v>
      </c>
      <c r="G772" s="21">
        <f t="shared" si="218"/>
        <v>5460.1</v>
      </c>
      <c r="H772" s="21">
        <f t="shared" si="218"/>
        <v>5460.1</v>
      </c>
    </row>
    <row r="773" spans="1:8">
      <c r="A773" s="2" t="s">
        <v>9</v>
      </c>
      <c r="B773" s="144" t="s">
        <v>90</v>
      </c>
      <c r="C773" s="144">
        <v>2120110690</v>
      </c>
      <c r="D773" s="144">
        <v>610</v>
      </c>
      <c r="E773" s="55" t="s">
        <v>104</v>
      </c>
      <c r="F773" s="21">
        <v>5460.1</v>
      </c>
      <c r="G773" s="21">
        <v>5460.1</v>
      </c>
      <c r="H773" s="21">
        <v>5460.1</v>
      </c>
    </row>
    <row r="774" spans="1:8" ht="31.5">
      <c r="A774" s="2" t="s">
        <v>9</v>
      </c>
      <c r="B774" s="144" t="s">
        <v>90</v>
      </c>
      <c r="C774" s="144">
        <v>2120120010</v>
      </c>
      <c r="D774" s="144"/>
      <c r="E774" s="145" t="s">
        <v>123</v>
      </c>
      <c r="F774" s="21">
        <f t="shared" ref="F774:H775" si="219">F775</f>
        <v>7632.2000000000007</v>
      </c>
      <c r="G774" s="21">
        <f t="shared" si="219"/>
        <v>7658.6</v>
      </c>
      <c r="H774" s="21">
        <f t="shared" si="219"/>
        <v>7659.6</v>
      </c>
    </row>
    <row r="775" spans="1:8" ht="31.5">
      <c r="A775" s="2" t="s">
        <v>9</v>
      </c>
      <c r="B775" s="144" t="s">
        <v>90</v>
      </c>
      <c r="C775" s="144">
        <v>2120120010</v>
      </c>
      <c r="D775" s="141" t="s">
        <v>97</v>
      </c>
      <c r="E775" s="145" t="s">
        <v>98</v>
      </c>
      <c r="F775" s="21">
        <f t="shared" si="219"/>
        <v>7632.2000000000007</v>
      </c>
      <c r="G775" s="21">
        <f t="shared" si="219"/>
        <v>7658.6</v>
      </c>
      <c r="H775" s="21">
        <f t="shared" si="219"/>
        <v>7659.6</v>
      </c>
    </row>
    <row r="776" spans="1:8">
      <c r="A776" s="144" t="s">
        <v>9</v>
      </c>
      <c r="B776" s="144" t="s">
        <v>90</v>
      </c>
      <c r="C776" s="144">
        <v>2120120010</v>
      </c>
      <c r="D776" s="144">
        <v>610</v>
      </c>
      <c r="E776" s="145" t="s">
        <v>104</v>
      </c>
      <c r="F776" s="21">
        <f>8771.4-17.8-1121.4</f>
        <v>7632.2000000000007</v>
      </c>
      <c r="G776" s="21">
        <f>8797.8-17.8-1121.4</f>
        <v>7658.6</v>
      </c>
      <c r="H776" s="21">
        <f>8798.8-17.8-1121.4</f>
        <v>7659.6</v>
      </c>
    </row>
    <row r="777" spans="1:8" ht="47.25">
      <c r="A777" s="2" t="s">
        <v>9</v>
      </c>
      <c r="B777" s="144" t="s">
        <v>90</v>
      </c>
      <c r="C777" s="144">
        <v>2120120020</v>
      </c>
      <c r="D777" s="144"/>
      <c r="E777" s="145" t="s">
        <v>327</v>
      </c>
      <c r="F777" s="21">
        <f t="shared" ref="F777:H778" si="220">F778</f>
        <v>1121.4000000000001</v>
      </c>
      <c r="G777" s="21">
        <f t="shared" si="220"/>
        <v>1121.4000000000001</v>
      </c>
      <c r="H777" s="21">
        <f t="shared" si="220"/>
        <v>1121.4000000000001</v>
      </c>
    </row>
    <row r="778" spans="1:8" ht="31.5">
      <c r="A778" s="2" t="s">
        <v>9</v>
      </c>
      <c r="B778" s="144" t="s">
        <v>90</v>
      </c>
      <c r="C778" s="144">
        <v>2120120020</v>
      </c>
      <c r="D778" s="141" t="s">
        <v>97</v>
      </c>
      <c r="E778" s="145" t="s">
        <v>98</v>
      </c>
      <c r="F778" s="21">
        <f t="shared" si="220"/>
        <v>1121.4000000000001</v>
      </c>
      <c r="G778" s="21">
        <f t="shared" si="220"/>
        <v>1121.4000000000001</v>
      </c>
      <c r="H778" s="21">
        <f t="shared" si="220"/>
        <v>1121.4000000000001</v>
      </c>
    </row>
    <row r="779" spans="1:8">
      <c r="A779" s="144" t="s">
        <v>9</v>
      </c>
      <c r="B779" s="144" t="s">
        <v>90</v>
      </c>
      <c r="C779" s="144">
        <v>2120120020</v>
      </c>
      <c r="D779" s="144">
        <v>610</v>
      </c>
      <c r="E779" s="145" t="s">
        <v>104</v>
      </c>
      <c r="F779" s="21">
        <v>1121.4000000000001</v>
      </c>
      <c r="G779" s="21">
        <v>1121.4000000000001</v>
      </c>
      <c r="H779" s="21">
        <v>1121.4000000000001</v>
      </c>
    </row>
    <row r="780" spans="1:8" ht="47.25">
      <c r="A780" s="144" t="s">
        <v>9</v>
      </c>
      <c r="B780" s="144" t="s">
        <v>90</v>
      </c>
      <c r="C780" s="144" t="s">
        <v>289</v>
      </c>
      <c r="D780" s="144"/>
      <c r="E780" s="55" t="s">
        <v>243</v>
      </c>
      <c r="F780" s="21">
        <f t="shared" ref="F780:H781" si="221">F781</f>
        <v>55.2</v>
      </c>
      <c r="G780" s="21">
        <f t="shared" si="221"/>
        <v>55.2</v>
      </c>
      <c r="H780" s="21">
        <f t="shared" si="221"/>
        <v>55.2</v>
      </c>
    </row>
    <row r="781" spans="1:8" ht="31.5">
      <c r="A781" s="2" t="s">
        <v>9</v>
      </c>
      <c r="B781" s="144" t="s">
        <v>90</v>
      </c>
      <c r="C781" s="144" t="s">
        <v>289</v>
      </c>
      <c r="D781" s="141" t="s">
        <v>97</v>
      </c>
      <c r="E781" s="55" t="s">
        <v>98</v>
      </c>
      <c r="F781" s="21">
        <f t="shared" si="221"/>
        <v>55.2</v>
      </c>
      <c r="G781" s="21">
        <f t="shared" si="221"/>
        <v>55.2</v>
      </c>
      <c r="H781" s="21">
        <f t="shared" si="221"/>
        <v>55.2</v>
      </c>
    </row>
    <row r="782" spans="1:8">
      <c r="A782" s="2" t="s">
        <v>9</v>
      </c>
      <c r="B782" s="144" t="s">
        <v>90</v>
      </c>
      <c r="C782" s="144" t="s">
        <v>289</v>
      </c>
      <c r="D782" s="144">
        <v>610</v>
      </c>
      <c r="E782" s="55" t="s">
        <v>104</v>
      </c>
      <c r="F782" s="21">
        <f>37.4+17.8</f>
        <v>55.2</v>
      </c>
      <c r="G782" s="21">
        <f>37.4+17.8</f>
        <v>55.2</v>
      </c>
      <c r="H782" s="21">
        <f>37.4+17.8</f>
        <v>55.2</v>
      </c>
    </row>
    <row r="783" spans="1:8" ht="31.5">
      <c r="A783" s="2" t="s">
        <v>9</v>
      </c>
      <c r="B783" s="144" t="s">
        <v>90</v>
      </c>
      <c r="C783" s="155">
        <v>2500000000</v>
      </c>
      <c r="D783" s="156"/>
      <c r="E783" s="55" t="s">
        <v>303</v>
      </c>
      <c r="F783" s="21">
        <f>F784</f>
        <v>82.7</v>
      </c>
      <c r="G783" s="21">
        <f t="shared" ref="G783:H787" si="222">G784</f>
        <v>82.7</v>
      </c>
      <c r="H783" s="21">
        <f t="shared" si="222"/>
        <v>82.7</v>
      </c>
    </row>
    <row r="784" spans="1:8" ht="31.5">
      <c r="A784" s="2" t="s">
        <v>9</v>
      </c>
      <c r="B784" s="144" t="s">
        <v>90</v>
      </c>
      <c r="C784" s="141">
        <v>2520000000</v>
      </c>
      <c r="D784" s="144"/>
      <c r="E784" s="55" t="s">
        <v>231</v>
      </c>
      <c r="F784" s="21">
        <f>F785+F789+F793</f>
        <v>82.7</v>
      </c>
      <c r="G784" s="21">
        <f>G785+G789+G793</f>
        <v>82.7</v>
      </c>
      <c r="H784" s="21">
        <f>H785+H789+H793</f>
        <v>82.7</v>
      </c>
    </row>
    <row r="785" spans="1:8" ht="31.5">
      <c r="A785" s="144" t="s">
        <v>9</v>
      </c>
      <c r="B785" s="144" t="s">
        <v>90</v>
      </c>
      <c r="C785" s="141">
        <v>2520400000</v>
      </c>
      <c r="D785" s="144"/>
      <c r="E785" s="55" t="s">
        <v>316</v>
      </c>
      <c r="F785" s="21">
        <f>F786</f>
        <v>7.4</v>
      </c>
      <c r="G785" s="21">
        <f t="shared" si="222"/>
        <v>7.4</v>
      </c>
      <c r="H785" s="21">
        <f t="shared" si="222"/>
        <v>7.4</v>
      </c>
    </row>
    <row r="786" spans="1:8">
      <c r="A786" s="144" t="s">
        <v>9</v>
      </c>
      <c r="B786" s="144" t="s">
        <v>90</v>
      </c>
      <c r="C786" s="141">
        <v>2520420300</v>
      </c>
      <c r="D786" s="144"/>
      <c r="E786" s="55" t="s">
        <v>317</v>
      </c>
      <c r="F786" s="21">
        <f>F787</f>
        <v>7.4</v>
      </c>
      <c r="G786" s="21">
        <f t="shared" si="222"/>
        <v>7.4</v>
      </c>
      <c r="H786" s="21">
        <f t="shared" si="222"/>
        <v>7.4</v>
      </c>
    </row>
    <row r="787" spans="1:8" ht="31.5">
      <c r="A787" s="2" t="s">
        <v>9</v>
      </c>
      <c r="B787" s="144" t="s">
        <v>90</v>
      </c>
      <c r="C787" s="141">
        <v>2520420300</v>
      </c>
      <c r="D787" s="141" t="s">
        <v>97</v>
      </c>
      <c r="E787" s="55" t="s">
        <v>98</v>
      </c>
      <c r="F787" s="21">
        <f>F788</f>
        <v>7.4</v>
      </c>
      <c r="G787" s="21">
        <f t="shared" si="222"/>
        <v>7.4</v>
      </c>
      <c r="H787" s="21">
        <f t="shared" si="222"/>
        <v>7.4</v>
      </c>
    </row>
    <row r="788" spans="1:8">
      <c r="A788" s="2" t="s">
        <v>9</v>
      </c>
      <c r="B788" s="144" t="s">
        <v>90</v>
      </c>
      <c r="C788" s="141">
        <v>2520420300</v>
      </c>
      <c r="D788" s="144">
        <v>610</v>
      </c>
      <c r="E788" s="55" t="s">
        <v>104</v>
      </c>
      <c r="F788" s="21">
        <v>7.4</v>
      </c>
      <c r="G788" s="21">
        <v>7.4</v>
      </c>
      <c r="H788" s="21">
        <v>7.4</v>
      </c>
    </row>
    <row r="789" spans="1:8" ht="31.5">
      <c r="A789" s="2" t="s">
        <v>9</v>
      </c>
      <c r="B789" s="144" t="s">
        <v>90</v>
      </c>
      <c r="C789" s="141">
        <v>2520500000</v>
      </c>
      <c r="D789" s="144"/>
      <c r="E789" s="145" t="s">
        <v>323</v>
      </c>
      <c r="F789" s="21">
        <f>F790</f>
        <v>41.6</v>
      </c>
      <c r="G789" s="21">
        <f t="shared" ref="G789:H791" si="223">G790</f>
        <v>41.6</v>
      </c>
      <c r="H789" s="21">
        <f t="shared" si="223"/>
        <v>41.6</v>
      </c>
    </row>
    <row r="790" spans="1:8">
      <c r="A790" s="2" t="s">
        <v>9</v>
      </c>
      <c r="B790" s="144" t="s">
        <v>90</v>
      </c>
      <c r="C790" s="141">
        <v>2520520300</v>
      </c>
      <c r="D790" s="144"/>
      <c r="E790" s="145" t="s">
        <v>324</v>
      </c>
      <c r="F790" s="21">
        <f>F791</f>
        <v>41.6</v>
      </c>
      <c r="G790" s="21">
        <f t="shared" si="223"/>
        <v>41.6</v>
      </c>
      <c r="H790" s="21">
        <f t="shared" si="223"/>
        <v>41.6</v>
      </c>
    </row>
    <row r="791" spans="1:8" ht="31.5">
      <c r="A791" s="144" t="s">
        <v>9</v>
      </c>
      <c r="B791" s="144" t="s">
        <v>90</v>
      </c>
      <c r="C791" s="141">
        <v>2520520300</v>
      </c>
      <c r="D791" s="141" t="s">
        <v>97</v>
      </c>
      <c r="E791" s="55" t="s">
        <v>98</v>
      </c>
      <c r="F791" s="21">
        <f>F792</f>
        <v>41.6</v>
      </c>
      <c r="G791" s="21">
        <f t="shared" si="223"/>
        <v>41.6</v>
      </c>
      <c r="H791" s="21">
        <f t="shared" si="223"/>
        <v>41.6</v>
      </c>
    </row>
    <row r="792" spans="1:8">
      <c r="A792" s="144" t="s">
        <v>9</v>
      </c>
      <c r="B792" s="144" t="s">
        <v>90</v>
      </c>
      <c r="C792" s="141">
        <v>2520520300</v>
      </c>
      <c r="D792" s="144">
        <v>610</v>
      </c>
      <c r="E792" s="55" t="s">
        <v>104</v>
      </c>
      <c r="F792" s="21">
        <v>41.6</v>
      </c>
      <c r="G792" s="21">
        <v>41.6</v>
      </c>
      <c r="H792" s="21">
        <v>41.6</v>
      </c>
    </row>
    <row r="793" spans="1:8" ht="31.5">
      <c r="A793" s="2" t="s">
        <v>9</v>
      </c>
      <c r="B793" s="144" t="s">
        <v>90</v>
      </c>
      <c r="C793" s="141">
        <v>2520600000</v>
      </c>
      <c r="D793" s="144"/>
      <c r="E793" s="145" t="s">
        <v>322</v>
      </c>
      <c r="F793" s="21">
        <f>F794</f>
        <v>33.700000000000003</v>
      </c>
      <c r="G793" s="21">
        <f t="shared" ref="G793:H795" si="224">G794</f>
        <v>33.700000000000003</v>
      </c>
      <c r="H793" s="21">
        <f t="shared" si="224"/>
        <v>33.700000000000003</v>
      </c>
    </row>
    <row r="794" spans="1:8">
      <c r="A794" s="2" t="s">
        <v>9</v>
      </c>
      <c r="B794" s="144" t="s">
        <v>90</v>
      </c>
      <c r="C794" s="141">
        <v>2520620200</v>
      </c>
      <c r="D794" s="144"/>
      <c r="E794" s="145" t="s">
        <v>277</v>
      </c>
      <c r="F794" s="21">
        <f>F795</f>
        <v>33.700000000000003</v>
      </c>
      <c r="G794" s="21">
        <f t="shared" si="224"/>
        <v>33.700000000000003</v>
      </c>
      <c r="H794" s="21">
        <f t="shared" si="224"/>
        <v>33.700000000000003</v>
      </c>
    </row>
    <row r="795" spans="1:8" ht="31.5">
      <c r="A795" s="2" t="s">
        <v>9</v>
      </c>
      <c r="B795" s="144" t="s">
        <v>90</v>
      </c>
      <c r="C795" s="141">
        <v>2520620200</v>
      </c>
      <c r="D795" s="141" t="s">
        <v>97</v>
      </c>
      <c r="E795" s="55" t="s">
        <v>98</v>
      </c>
      <c r="F795" s="21">
        <f>F796</f>
        <v>33.700000000000003</v>
      </c>
      <c r="G795" s="21">
        <f t="shared" si="224"/>
        <v>33.700000000000003</v>
      </c>
      <c r="H795" s="21">
        <f t="shared" si="224"/>
        <v>33.700000000000003</v>
      </c>
    </row>
    <row r="796" spans="1:8">
      <c r="A796" s="2" t="s">
        <v>9</v>
      </c>
      <c r="B796" s="144" t="s">
        <v>90</v>
      </c>
      <c r="C796" s="141">
        <v>2520620200</v>
      </c>
      <c r="D796" s="144">
        <v>610</v>
      </c>
      <c r="E796" s="55" t="s">
        <v>104</v>
      </c>
      <c r="F796" s="21">
        <v>33.700000000000003</v>
      </c>
      <c r="G796" s="21">
        <v>33.700000000000003</v>
      </c>
      <c r="H796" s="21">
        <v>33.700000000000003</v>
      </c>
    </row>
    <row r="797" spans="1:8">
      <c r="A797" s="144" t="s">
        <v>9</v>
      </c>
      <c r="B797" s="144" t="s">
        <v>52</v>
      </c>
      <c r="C797" s="144" t="s">
        <v>66</v>
      </c>
      <c r="D797" s="144" t="s">
        <v>66</v>
      </c>
      <c r="E797" s="145" t="s">
        <v>12</v>
      </c>
      <c r="F797" s="21">
        <f>F798+F818</f>
        <v>11791.8</v>
      </c>
      <c r="G797" s="21">
        <f>G798+G818</f>
        <v>11845</v>
      </c>
      <c r="H797" s="21">
        <f>H798+H818</f>
        <v>11847.2</v>
      </c>
    </row>
    <row r="798" spans="1:8" ht="47.25">
      <c r="A798" s="144" t="s">
        <v>9</v>
      </c>
      <c r="B798" s="144" t="s">
        <v>52</v>
      </c>
      <c r="C798" s="141">
        <v>2100000000</v>
      </c>
      <c r="D798" s="144"/>
      <c r="E798" s="145" t="s">
        <v>304</v>
      </c>
      <c r="F798" s="21">
        <f>F809+F799</f>
        <v>3398.1000000000004</v>
      </c>
      <c r="G798" s="21">
        <f>G809+G799</f>
        <v>3398.1000000000004</v>
      </c>
      <c r="H798" s="21">
        <f>H809+H799</f>
        <v>3398.1000000000004</v>
      </c>
    </row>
    <row r="799" spans="1:8">
      <c r="A799" s="144" t="s">
        <v>9</v>
      </c>
      <c r="B799" s="144" t="s">
        <v>52</v>
      </c>
      <c r="C799" s="144">
        <v>2110000000</v>
      </c>
      <c r="D799" s="144"/>
      <c r="E799" s="145" t="s">
        <v>165</v>
      </c>
      <c r="F799" s="21">
        <f>F800</f>
        <v>3173.8</v>
      </c>
      <c r="G799" s="21">
        <f>G800</f>
        <v>3173.8</v>
      </c>
      <c r="H799" s="21">
        <f>H800</f>
        <v>3173.8</v>
      </c>
    </row>
    <row r="800" spans="1:8" ht="31.5">
      <c r="A800" s="144" t="s">
        <v>9</v>
      </c>
      <c r="B800" s="144" t="s">
        <v>52</v>
      </c>
      <c r="C800" s="144">
        <v>2110400000</v>
      </c>
      <c r="D800" s="144"/>
      <c r="E800" s="145" t="s">
        <v>169</v>
      </c>
      <c r="F800" s="21">
        <f>F801+F806</f>
        <v>3173.8</v>
      </c>
      <c r="G800" s="21">
        <f>G801+G806</f>
        <v>3173.8</v>
      </c>
      <c r="H800" s="21">
        <f>H801+H806</f>
        <v>3173.8</v>
      </c>
    </row>
    <row r="801" spans="1:8" ht="31.5">
      <c r="A801" s="144" t="s">
        <v>9</v>
      </c>
      <c r="B801" s="144" t="s">
        <v>52</v>
      </c>
      <c r="C801" s="144">
        <v>2110410240</v>
      </c>
      <c r="D801" s="144"/>
      <c r="E801" s="55" t="s">
        <v>240</v>
      </c>
      <c r="F801" s="21">
        <f>F802+F804</f>
        <v>2856.4</v>
      </c>
      <c r="G801" s="21">
        <f>G802+G804</f>
        <v>2856.4</v>
      </c>
      <c r="H801" s="21">
        <f>H802+H804</f>
        <v>2856.4</v>
      </c>
    </row>
    <row r="802" spans="1:8">
      <c r="A802" s="144" t="s">
        <v>9</v>
      </c>
      <c r="B802" s="144" t="s">
        <v>52</v>
      </c>
      <c r="C802" s="144">
        <v>2110410240</v>
      </c>
      <c r="D802" s="1" t="s">
        <v>73</v>
      </c>
      <c r="E802" s="47" t="s">
        <v>74</v>
      </c>
      <c r="F802" s="21">
        <f>F803</f>
        <v>260.89999999999998</v>
      </c>
      <c r="G802" s="21">
        <f>G803</f>
        <v>260.89999999999998</v>
      </c>
      <c r="H802" s="21">
        <f>H803</f>
        <v>260.89999999999998</v>
      </c>
    </row>
    <row r="803" spans="1:8" ht="31.5">
      <c r="A803" s="144" t="s">
        <v>9</v>
      </c>
      <c r="B803" s="144" t="s">
        <v>52</v>
      </c>
      <c r="C803" s="144">
        <v>2110410240</v>
      </c>
      <c r="D803" s="144">
        <v>320</v>
      </c>
      <c r="E803" s="145" t="s">
        <v>102</v>
      </c>
      <c r="F803" s="21">
        <v>260.89999999999998</v>
      </c>
      <c r="G803" s="21">
        <v>260.89999999999998</v>
      </c>
      <c r="H803" s="21">
        <v>260.89999999999998</v>
      </c>
    </row>
    <row r="804" spans="1:8" ht="31.5">
      <c r="A804" s="144" t="s">
        <v>9</v>
      </c>
      <c r="B804" s="144" t="s">
        <v>52</v>
      </c>
      <c r="C804" s="144">
        <v>2110410240</v>
      </c>
      <c r="D804" s="141" t="s">
        <v>97</v>
      </c>
      <c r="E804" s="145" t="s">
        <v>98</v>
      </c>
      <c r="F804" s="21">
        <f>F805</f>
        <v>2595.5</v>
      </c>
      <c r="G804" s="21">
        <f>G805</f>
        <v>2595.5</v>
      </c>
      <c r="H804" s="21">
        <f>H805</f>
        <v>2595.5</v>
      </c>
    </row>
    <row r="805" spans="1:8">
      <c r="A805" s="144" t="s">
        <v>9</v>
      </c>
      <c r="B805" s="144" t="s">
        <v>52</v>
      </c>
      <c r="C805" s="144">
        <v>2110410240</v>
      </c>
      <c r="D805" s="144">
        <v>610</v>
      </c>
      <c r="E805" s="145" t="s">
        <v>104</v>
      </c>
      <c r="F805" s="21">
        <v>2595.5</v>
      </c>
      <c r="G805" s="21">
        <v>2595.5</v>
      </c>
      <c r="H805" s="21">
        <v>2595.5</v>
      </c>
    </row>
    <row r="806" spans="1:8" ht="31.5">
      <c r="A806" s="144" t="s">
        <v>9</v>
      </c>
      <c r="B806" s="144" t="s">
        <v>52</v>
      </c>
      <c r="C806" s="144" t="s">
        <v>301</v>
      </c>
      <c r="D806" s="144"/>
      <c r="E806" s="145" t="s">
        <v>170</v>
      </c>
      <c r="F806" s="21">
        <f t="shared" ref="F806:H807" si="225">F807</f>
        <v>317.39999999999998</v>
      </c>
      <c r="G806" s="21">
        <f t="shared" si="225"/>
        <v>317.39999999999998</v>
      </c>
      <c r="H806" s="21">
        <f t="shared" si="225"/>
        <v>317.39999999999998</v>
      </c>
    </row>
    <row r="807" spans="1:8" ht="31.5">
      <c r="A807" s="144" t="s">
        <v>9</v>
      </c>
      <c r="B807" s="144" t="s">
        <v>52</v>
      </c>
      <c r="C807" s="144" t="s">
        <v>301</v>
      </c>
      <c r="D807" s="141" t="s">
        <v>97</v>
      </c>
      <c r="E807" s="145" t="s">
        <v>98</v>
      </c>
      <c r="F807" s="21">
        <f t="shared" si="225"/>
        <v>317.39999999999998</v>
      </c>
      <c r="G807" s="21">
        <f t="shared" si="225"/>
        <v>317.39999999999998</v>
      </c>
      <c r="H807" s="21">
        <f t="shared" si="225"/>
        <v>317.39999999999998</v>
      </c>
    </row>
    <row r="808" spans="1:8">
      <c r="A808" s="144" t="s">
        <v>9</v>
      </c>
      <c r="B808" s="144" t="s">
        <v>52</v>
      </c>
      <c r="C808" s="144" t="s">
        <v>301</v>
      </c>
      <c r="D808" s="144">
        <v>610</v>
      </c>
      <c r="E808" s="145" t="s">
        <v>104</v>
      </c>
      <c r="F808" s="21">
        <v>317.39999999999998</v>
      </c>
      <c r="G808" s="21">
        <v>317.39999999999998</v>
      </c>
      <c r="H808" s="21">
        <v>317.39999999999998</v>
      </c>
    </row>
    <row r="809" spans="1:8" ht="31.5">
      <c r="A809" s="144" t="s">
        <v>9</v>
      </c>
      <c r="B809" s="144" t="s">
        <v>52</v>
      </c>
      <c r="C809" s="141">
        <v>2130000000</v>
      </c>
      <c r="D809" s="24"/>
      <c r="E809" s="145" t="s">
        <v>114</v>
      </c>
      <c r="F809" s="21">
        <f>F814+F810</f>
        <v>224.3</v>
      </c>
      <c r="G809" s="21">
        <f>G814+G810</f>
        <v>224.3</v>
      </c>
      <c r="H809" s="21">
        <f>H814+H810</f>
        <v>224.3</v>
      </c>
    </row>
    <row r="810" spans="1:8" ht="31.5">
      <c r="A810" s="144" t="s">
        <v>9</v>
      </c>
      <c r="B810" s="144" t="s">
        <v>52</v>
      </c>
      <c r="C810" s="144">
        <v>2130100000</v>
      </c>
      <c r="D810" s="24"/>
      <c r="E810" s="145" t="s">
        <v>208</v>
      </c>
      <c r="F810" s="21">
        <f>F811</f>
        <v>125.8</v>
      </c>
      <c r="G810" s="21">
        <f t="shared" ref="G810:H812" si="226">G811</f>
        <v>125.8</v>
      </c>
      <c r="H810" s="21">
        <f t="shared" si="226"/>
        <v>125.8</v>
      </c>
    </row>
    <row r="811" spans="1:8" ht="31.5">
      <c r="A811" s="144" t="s">
        <v>9</v>
      </c>
      <c r="B811" s="144" t="s">
        <v>52</v>
      </c>
      <c r="C811" s="141">
        <v>2130120260</v>
      </c>
      <c r="D811" s="24"/>
      <c r="E811" s="145" t="s">
        <v>209</v>
      </c>
      <c r="F811" s="21">
        <f>F812</f>
        <v>125.8</v>
      </c>
      <c r="G811" s="21">
        <f t="shared" si="226"/>
        <v>125.8</v>
      </c>
      <c r="H811" s="21">
        <f t="shared" si="226"/>
        <v>125.8</v>
      </c>
    </row>
    <row r="812" spans="1:8" ht="31.5">
      <c r="A812" s="144" t="s">
        <v>9</v>
      </c>
      <c r="B812" s="144" t="s">
        <v>52</v>
      </c>
      <c r="C812" s="141">
        <v>2130120260</v>
      </c>
      <c r="D812" s="144" t="s">
        <v>69</v>
      </c>
      <c r="E812" s="145" t="s">
        <v>95</v>
      </c>
      <c r="F812" s="21">
        <f>F813</f>
        <v>125.8</v>
      </c>
      <c r="G812" s="21">
        <f t="shared" si="226"/>
        <v>125.8</v>
      </c>
      <c r="H812" s="21">
        <f t="shared" si="226"/>
        <v>125.8</v>
      </c>
    </row>
    <row r="813" spans="1:8" ht="31.5">
      <c r="A813" s="144" t="s">
        <v>9</v>
      </c>
      <c r="B813" s="144" t="s">
        <v>52</v>
      </c>
      <c r="C813" s="141">
        <v>2130120260</v>
      </c>
      <c r="D813" s="144">
        <v>240</v>
      </c>
      <c r="E813" s="145" t="s">
        <v>220</v>
      </c>
      <c r="F813" s="21">
        <v>125.8</v>
      </c>
      <c r="G813" s="21">
        <v>125.8</v>
      </c>
      <c r="H813" s="21">
        <v>125.8</v>
      </c>
    </row>
    <row r="814" spans="1:8" ht="31.5">
      <c r="A814" s="144" t="s">
        <v>9</v>
      </c>
      <c r="B814" s="144" t="s">
        <v>52</v>
      </c>
      <c r="C814" s="144">
        <v>2130200000</v>
      </c>
      <c r="D814" s="144"/>
      <c r="E814" s="145" t="s">
        <v>171</v>
      </c>
      <c r="F814" s="21">
        <f t="shared" ref="F814:H816" si="227">F815</f>
        <v>98.5</v>
      </c>
      <c r="G814" s="21">
        <f t="shared" si="227"/>
        <v>98.5</v>
      </c>
      <c r="H814" s="21">
        <f t="shared" si="227"/>
        <v>98.5</v>
      </c>
    </row>
    <row r="815" spans="1:8" ht="31.5">
      <c r="A815" s="144" t="s">
        <v>9</v>
      </c>
      <c r="B815" s="144" t="s">
        <v>52</v>
      </c>
      <c r="C815" s="144">
        <v>2130220270</v>
      </c>
      <c r="D815" s="144"/>
      <c r="E815" s="145" t="s">
        <v>172</v>
      </c>
      <c r="F815" s="21">
        <f t="shared" si="227"/>
        <v>98.5</v>
      </c>
      <c r="G815" s="21">
        <f t="shared" si="227"/>
        <v>98.5</v>
      </c>
      <c r="H815" s="21">
        <f t="shared" si="227"/>
        <v>98.5</v>
      </c>
    </row>
    <row r="816" spans="1:8" ht="31.5">
      <c r="A816" s="144" t="s">
        <v>9</v>
      </c>
      <c r="B816" s="144" t="s">
        <v>52</v>
      </c>
      <c r="C816" s="144">
        <v>2130220270</v>
      </c>
      <c r="D816" s="144" t="s">
        <v>69</v>
      </c>
      <c r="E816" s="145" t="s">
        <v>95</v>
      </c>
      <c r="F816" s="21">
        <f t="shared" si="227"/>
        <v>98.5</v>
      </c>
      <c r="G816" s="21">
        <f t="shared" si="227"/>
        <v>98.5</v>
      </c>
      <c r="H816" s="21">
        <f t="shared" si="227"/>
        <v>98.5</v>
      </c>
    </row>
    <row r="817" spans="1:8" ht="31.5">
      <c r="A817" s="144" t="s">
        <v>9</v>
      </c>
      <c r="B817" s="144" t="s">
        <v>52</v>
      </c>
      <c r="C817" s="144">
        <v>2130220270</v>
      </c>
      <c r="D817" s="144">
        <v>240</v>
      </c>
      <c r="E817" s="145" t="s">
        <v>220</v>
      </c>
      <c r="F817" s="21">
        <v>98.5</v>
      </c>
      <c r="G817" s="21">
        <v>98.5</v>
      </c>
      <c r="H817" s="21">
        <v>98.5</v>
      </c>
    </row>
    <row r="818" spans="1:8">
      <c r="A818" s="144" t="s">
        <v>9</v>
      </c>
      <c r="B818" s="144" t="s">
        <v>52</v>
      </c>
      <c r="C818" s="144">
        <v>9900000000</v>
      </c>
      <c r="D818" s="144"/>
      <c r="E818" s="145" t="s">
        <v>105</v>
      </c>
      <c r="F818" s="21">
        <f t="shared" ref="F818:H820" si="228">F819</f>
        <v>8393.6999999999989</v>
      </c>
      <c r="G818" s="21">
        <f t="shared" si="228"/>
        <v>8446.9</v>
      </c>
      <c r="H818" s="21">
        <f t="shared" si="228"/>
        <v>8449.1</v>
      </c>
    </row>
    <row r="819" spans="1:8" ht="31.5">
      <c r="A819" s="144" t="s">
        <v>9</v>
      </c>
      <c r="B819" s="144" t="s">
        <v>52</v>
      </c>
      <c r="C819" s="144">
        <v>9990000000</v>
      </c>
      <c r="D819" s="144"/>
      <c r="E819" s="145" t="s">
        <v>146</v>
      </c>
      <c r="F819" s="21">
        <f t="shared" si="228"/>
        <v>8393.6999999999989</v>
      </c>
      <c r="G819" s="21">
        <f t="shared" si="228"/>
        <v>8446.9</v>
      </c>
      <c r="H819" s="21">
        <f t="shared" si="228"/>
        <v>8449.1</v>
      </c>
    </row>
    <row r="820" spans="1:8" ht="31.5">
      <c r="A820" s="144" t="s">
        <v>9</v>
      </c>
      <c r="B820" s="144" t="s">
        <v>52</v>
      </c>
      <c r="C820" s="144">
        <v>9990200000</v>
      </c>
      <c r="D820" s="24"/>
      <c r="E820" s="145" t="s">
        <v>117</v>
      </c>
      <c r="F820" s="21">
        <f t="shared" si="228"/>
        <v>8393.6999999999989</v>
      </c>
      <c r="G820" s="21">
        <f t="shared" si="228"/>
        <v>8446.9</v>
      </c>
      <c r="H820" s="21">
        <f t="shared" si="228"/>
        <v>8449.1</v>
      </c>
    </row>
    <row r="821" spans="1:8" ht="47.25">
      <c r="A821" s="144" t="s">
        <v>9</v>
      </c>
      <c r="B821" s="144" t="s">
        <v>52</v>
      </c>
      <c r="C821" s="144">
        <v>9990225000</v>
      </c>
      <c r="D821" s="144"/>
      <c r="E821" s="145" t="s">
        <v>118</v>
      </c>
      <c r="F821" s="21">
        <f>F822+F824</f>
        <v>8393.6999999999989</v>
      </c>
      <c r="G821" s="21">
        <f>G822+G824</f>
        <v>8446.9</v>
      </c>
      <c r="H821" s="21">
        <f>H822+H824</f>
        <v>8449.1</v>
      </c>
    </row>
    <row r="822" spans="1:8" ht="63">
      <c r="A822" s="144" t="s">
        <v>9</v>
      </c>
      <c r="B822" s="144" t="s">
        <v>52</v>
      </c>
      <c r="C822" s="144">
        <v>9990225000</v>
      </c>
      <c r="D822" s="144" t="s">
        <v>68</v>
      </c>
      <c r="E822" s="145" t="s">
        <v>1</v>
      </c>
      <c r="F822" s="21">
        <f>F823</f>
        <v>8361.7999999999993</v>
      </c>
      <c r="G822" s="21">
        <f>G823</f>
        <v>8415</v>
      </c>
      <c r="H822" s="21">
        <f>H823</f>
        <v>8417.2000000000007</v>
      </c>
    </row>
    <row r="823" spans="1:8" ht="31.5">
      <c r="A823" s="144" t="s">
        <v>9</v>
      </c>
      <c r="B823" s="144" t="s">
        <v>52</v>
      </c>
      <c r="C823" s="144">
        <v>9990225000</v>
      </c>
      <c r="D823" s="144">
        <v>120</v>
      </c>
      <c r="E823" s="145" t="s">
        <v>221</v>
      </c>
      <c r="F823" s="21">
        <v>8361.7999999999993</v>
      </c>
      <c r="G823" s="21">
        <v>8415</v>
      </c>
      <c r="H823" s="21">
        <v>8417.2000000000007</v>
      </c>
    </row>
    <row r="824" spans="1:8">
      <c r="A824" s="144" t="s">
        <v>9</v>
      </c>
      <c r="B824" s="144" t="s">
        <v>52</v>
      </c>
      <c r="C824" s="144">
        <v>9990225000</v>
      </c>
      <c r="D824" s="144" t="s">
        <v>70</v>
      </c>
      <c r="E824" s="145" t="s">
        <v>71</v>
      </c>
      <c r="F824" s="21">
        <f>F825</f>
        <v>31.9</v>
      </c>
      <c r="G824" s="21">
        <f>G825</f>
        <v>31.9</v>
      </c>
      <c r="H824" s="21">
        <f>H825</f>
        <v>31.9</v>
      </c>
    </row>
    <row r="825" spans="1:8">
      <c r="A825" s="144" t="s">
        <v>9</v>
      </c>
      <c r="B825" s="144" t="s">
        <v>52</v>
      </c>
      <c r="C825" s="144">
        <v>9990225000</v>
      </c>
      <c r="D825" s="144">
        <v>850</v>
      </c>
      <c r="E825" s="145" t="s">
        <v>100</v>
      </c>
      <c r="F825" s="21">
        <v>31.9</v>
      </c>
      <c r="G825" s="21">
        <v>31.9</v>
      </c>
      <c r="H825" s="21">
        <v>31.9</v>
      </c>
    </row>
    <row r="826" spans="1:8">
      <c r="A826" s="144" t="s">
        <v>9</v>
      </c>
      <c r="B826" s="144" t="s">
        <v>39</v>
      </c>
      <c r="C826" s="144" t="s">
        <v>66</v>
      </c>
      <c r="D826" s="144" t="s">
        <v>66</v>
      </c>
      <c r="E826" s="145" t="s">
        <v>31</v>
      </c>
      <c r="F826" s="21">
        <f>F827</f>
        <v>12845.8</v>
      </c>
      <c r="G826" s="21">
        <f t="shared" ref="G826:H830" si="229">G827</f>
        <v>12845.8</v>
      </c>
      <c r="H826" s="21">
        <f t="shared" si="229"/>
        <v>12845.8</v>
      </c>
    </row>
    <row r="827" spans="1:8">
      <c r="A827" s="144" t="s">
        <v>9</v>
      </c>
      <c r="B827" s="144" t="s">
        <v>84</v>
      </c>
      <c r="C827" s="144" t="s">
        <v>66</v>
      </c>
      <c r="D827" s="144" t="s">
        <v>66</v>
      </c>
      <c r="E827" s="145" t="s">
        <v>85</v>
      </c>
      <c r="F827" s="21">
        <f>F828</f>
        <v>12845.8</v>
      </c>
      <c r="G827" s="21">
        <f t="shared" si="229"/>
        <v>12845.8</v>
      </c>
      <c r="H827" s="21">
        <f t="shared" si="229"/>
        <v>12845.8</v>
      </c>
    </row>
    <row r="828" spans="1:8" ht="47.25">
      <c r="A828" s="144" t="s">
        <v>9</v>
      </c>
      <c r="B828" s="144" t="s">
        <v>84</v>
      </c>
      <c r="C828" s="141">
        <v>2100000000</v>
      </c>
      <c r="D828" s="144"/>
      <c r="E828" s="145" t="s">
        <v>304</v>
      </c>
      <c r="F828" s="21">
        <f>F829</f>
        <v>12845.8</v>
      </c>
      <c r="G828" s="21">
        <f t="shared" si="229"/>
        <v>12845.8</v>
      </c>
      <c r="H828" s="21">
        <f t="shared" si="229"/>
        <v>12845.8</v>
      </c>
    </row>
    <row r="829" spans="1:8">
      <c r="A829" s="144" t="s">
        <v>9</v>
      </c>
      <c r="B829" s="144" t="s">
        <v>84</v>
      </c>
      <c r="C829" s="144">
        <v>2110000000</v>
      </c>
      <c r="D829" s="144"/>
      <c r="E829" s="145" t="s">
        <v>165</v>
      </c>
      <c r="F829" s="21">
        <f>F830</f>
        <v>12845.8</v>
      </c>
      <c r="G829" s="21">
        <f t="shared" si="229"/>
        <v>12845.8</v>
      </c>
      <c r="H829" s="21">
        <f t="shared" si="229"/>
        <v>12845.8</v>
      </c>
    </row>
    <row r="830" spans="1:8" ht="47.25">
      <c r="A830" s="144" t="s">
        <v>9</v>
      </c>
      <c r="B830" s="144" t="s">
        <v>84</v>
      </c>
      <c r="C830" s="144">
        <v>2110200000</v>
      </c>
      <c r="D830" s="144"/>
      <c r="E830" s="145" t="s">
        <v>173</v>
      </c>
      <c r="F830" s="21">
        <f>F831</f>
        <v>12845.8</v>
      </c>
      <c r="G830" s="21">
        <f t="shared" si="229"/>
        <v>12845.8</v>
      </c>
      <c r="H830" s="21">
        <f t="shared" si="229"/>
        <v>12845.8</v>
      </c>
    </row>
    <row r="831" spans="1:8" ht="78.75">
      <c r="A831" s="144" t="s">
        <v>9</v>
      </c>
      <c r="B831" s="144" t="s">
        <v>84</v>
      </c>
      <c r="C831" s="144">
        <v>2110210500</v>
      </c>
      <c r="D831" s="144"/>
      <c r="E831" s="145" t="s">
        <v>217</v>
      </c>
      <c r="F831" s="21">
        <f>F832+F834</f>
        <v>12845.8</v>
      </c>
      <c r="G831" s="21">
        <f>G832+G834</f>
        <v>12845.8</v>
      </c>
      <c r="H831" s="21">
        <f>H832+H834</f>
        <v>12845.8</v>
      </c>
    </row>
    <row r="832" spans="1:8" ht="31.5">
      <c r="A832" s="144" t="s">
        <v>9</v>
      </c>
      <c r="B832" s="144" t="s">
        <v>84</v>
      </c>
      <c r="C832" s="144">
        <v>2110210500</v>
      </c>
      <c r="D832" s="144" t="s">
        <v>69</v>
      </c>
      <c r="E832" s="145" t="s">
        <v>95</v>
      </c>
      <c r="F832" s="21">
        <f>F833</f>
        <v>313.3</v>
      </c>
      <c r="G832" s="21">
        <f>G833</f>
        <v>313.3</v>
      </c>
      <c r="H832" s="21">
        <f>H833</f>
        <v>313.3</v>
      </c>
    </row>
    <row r="833" spans="1:8" ht="31.5">
      <c r="A833" s="144" t="s">
        <v>9</v>
      </c>
      <c r="B833" s="144" t="s">
        <v>84</v>
      </c>
      <c r="C833" s="144">
        <v>2110210500</v>
      </c>
      <c r="D833" s="144">
        <v>240</v>
      </c>
      <c r="E833" s="145" t="s">
        <v>220</v>
      </c>
      <c r="F833" s="21">
        <v>313.3</v>
      </c>
      <c r="G833" s="21">
        <v>313.3</v>
      </c>
      <c r="H833" s="21">
        <v>313.3</v>
      </c>
    </row>
    <row r="834" spans="1:8">
      <c r="A834" s="144" t="s">
        <v>9</v>
      </c>
      <c r="B834" s="144" t="s">
        <v>84</v>
      </c>
      <c r="C834" s="144">
        <v>2110210500</v>
      </c>
      <c r="D834" s="144" t="s">
        <v>73</v>
      </c>
      <c r="E834" s="145" t="s">
        <v>74</v>
      </c>
      <c r="F834" s="21">
        <f>F835</f>
        <v>12532.5</v>
      </c>
      <c r="G834" s="21">
        <f>G835</f>
        <v>12532.5</v>
      </c>
      <c r="H834" s="21">
        <f>H835</f>
        <v>12532.5</v>
      </c>
    </row>
    <row r="835" spans="1:8" ht="31.5">
      <c r="A835" s="144" t="s">
        <v>9</v>
      </c>
      <c r="B835" s="144" t="s">
        <v>84</v>
      </c>
      <c r="C835" s="144">
        <v>2110210500</v>
      </c>
      <c r="D835" s="1" t="s">
        <v>101</v>
      </c>
      <c r="E835" s="47" t="s">
        <v>102</v>
      </c>
      <c r="F835" s="21">
        <v>12532.5</v>
      </c>
      <c r="G835" s="21">
        <v>12532.5</v>
      </c>
      <c r="H835" s="21">
        <v>12532.5</v>
      </c>
    </row>
  </sheetData>
  <autoFilter ref="A7:H835"/>
  <mergeCells count="10">
    <mergeCell ref="B1:H1"/>
    <mergeCell ref="A3:H3"/>
    <mergeCell ref="A4:A6"/>
    <mergeCell ref="B4:B6"/>
    <mergeCell ref="C4:C6"/>
    <mergeCell ref="D4:D6"/>
    <mergeCell ref="E4:E6"/>
    <mergeCell ref="F4:H4"/>
    <mergeCell ref="F5:F6"/>
    <mergeCell ref="G5:H5"/>
  </mergeCells>
  <pageMargins left="0.78740157480314965" right="0.19685039370078741" top="0.19685039370078741" bottom="0.19685039370078741" header="0.31496062992125984" footer="0.31496062992125984"/>
  <pageSetup paperSize="9" scale="69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769"/>
  <sheetViews>
    <sheetView topLeftCell="A323" zoomScale="90" zoomScaleNormal="90" workbookViewId="0">
      <selection activeCell="D331" sqref="D331"/>
    </sheetView>
  </sheetViews>
  <sheetFormatPr defaultColWidth="8.85546875" defaultRowHeight="15.75"/>
  <cols>
    <col min="1" max="1" width="7.7109375" style="14" customWidth="1"/>
    <col min="2" max="2" width="15" style="14" customWidth="1"/>
    <col min="3" max="3" width="5.5703125" style="14" customWidth="1"/>
    <col min="4" max="4" width="68.42578125" style="51" customWidth="1"/>
    <col min="5" max="5" width="12.42578125" style="20" customWidth="1"/>
    <col min="6" max="6" width="11.5703125" style="20" customWidth="1"/>
    <col min="7" max="7" width="11.7109375" style="20" customWidth="1"/>
    <col min="8" max="8" width="8.85546875" style="3"/>
    <col min="9" max="9" width="10.42578125" style="29" bestFit="1" customWidth="1"/>
    <col min="10" max="10" width="12.85546875" style="29" customWidth="1"/>
    <col min="11" max="16384" width="8.85546875" style="3"/>
  </cols>
  <sheetData>
    <row r="1" spans="1:7" ht="56.45" customHeight="1">
      <c r="A1" s="344" t="s">
        <v>407</v>
      </c>
      <c r="B1" s="344"/>
      <c r="C1" s="344"/>
      <c r="D1" s="344"/>
      <c r="E1" s="344"/>
      <c r="F1" s="344"/>
      <c r="G1" s="344"/>
    </row>
    <row r="2" spans="1:7" ht="25.15" customHeight="1">
      <c r="A2" s="129"/>
      <c r="B2" s="129"/>
      <c r="C2" s="129"/>
      <c r="D2" s="130"/>
      <c r="E2" s="130"/>
      <c r="F2" s="130"/>
      <c r="G2" s="130"/>
    </row>
    <row r="3" spans="1:7" ht="54" customHeight="1">
      <c r="A3" s="350" t="s">
        <v>408</v>
      </c>
      <c r="B3" s="350"/>
      <c r="C3" s="350"/>
      <c r="D3" s="350"/>
      <c r="E3" s="350"/>
      <c r="F3" s="350"/>
      <c r="G3" s="350"/>
    </row>
    <row r="4" spans="1:7">
      <c r="A4" s="353" t="s">
        <v>36</v>
      </c>
      <c r="B4" s="353" t="s">
        <v>16</v>
      </c>
      <c r="C4" s="353" t="s">
        <v>17</v>
      </c>
      <c r="D4" s="354" t="s">
        <v>18</v>
      </c>
      <c r="E4" s="353" t="s">
        <v>87</v>
      </c>
      <c r="F4" s="353"/>
      <c r="G4" s="353"/>
    </row>
    <row r="5" spans="1:7" ht="15.6" customHeight="1">
      <c r="A5" s="353" t="s">
        <v>66</v>
      </c>
      <c r="B5" s="353" t="s">
        <v>66</v>
      </c>
      <c r="C5" s="353" t="s">
        <v>66</v>
      </c>
      <c r="D5" s="354" t="s">
        <v>66</v>
      </c>
      <c r="E5" s="334" t="s">
        <v>321</v>
      </c>
      <c r="F5" s="334" t="s">
        <v>88</v>
      </c>
      <c r="G5" s="334"/>
    </row>
    <row r="6" spans="1:7">
      <c r="A6" s="353" t="s">
        <v>66</v>
      </c>
      <c r="B6" s="353" t="s">
        <v>66</v>
      </c>
      <c r="C6" s="353" t="s">
        <v>66</v>
      </c>
      <c r="D6" s="354" t="s">
        <v>66</v>
      </c>
      <c r="E6" s="334" t="s">
        <v>66</v>
      </c>
      <c r="F6" s="199" t="s">
        <v>338</v>
      </c>
      <c r="G6" s="199" t="s">
        <v>404</v>
      </c>
    </row>
    <row r="7" spans="1:7">
      <c r="A7" s="119" t="s">
        <v>3</v>
      </c>
      <c r="B7" s="119" t="s">
        <v>77</v>
      </c>
      <c r="C7" s="119">
        <v>3</v>
      </c>
      <c r="D7" s="119" t="s">
        <v>79</v>
      </c>
      <c r="E7" s="119" t="s">
        <v>80</v>
      </c>
      <c r="F7" s="119" t="s">
        <v>81</v>
      </c>
      <c r="G7" s="119" t="s">
        <v>93</v>
      </c>
    </row>
    <row r="8" spans="1:7">
      <c r="A8" s="4" t="s">
        <v>66</v>
      </c>
      <c r="B8" s="4" t="s">
        <v>66</v>
      </c>
      <c r="C8" s="4" t="s">
        <v>66</v>
      </c>
      <c r="D8" s="5" t="s">
        <v>0</v>
      </c>
      <c r="E8" s="6">
        <f>E9+E162+E190+E257+E349+E579+E632+E679+E753</f>
        <v>1477042.4000000001</v>
      </c>
      <c r="F8" s="6">
        <f>F9+F162+F190+F257+F349+F579+F632+F679+F753</f>
        <v>1279607.4000000001</v>
      </c>
      <c r="G8" s="6">
        <f>G9+G162+G190+G257+G349+G579+G632+G679+G753</f>
        <v>1238771.7999999998</v>
      </c>
    </row>
    <row r="9" spans="1:7">
      <c r="A9" s="4" t="s">
        <v>54</v>
      </c>
      <c r="B9" s="4" t="s">
        <v>66</v>
      </c>
      <c r="C9" s="4" t="s">
        <v>66</v>
      </c>
      <c r="D9" s="19" t="s">
        <v>20</v>
      </c>
      <c r="E9" s="6">
        <f>E10+E16+E25+E37+E43+E72+E78+E65+E59</f>
        <v>110391.59999999999</v>
      </c>
      <c r="F9" s="6">
        <f>F10+F16+F25+F37+F43+F72+F78+F65+F59</f>
        <v>92404.3</v>
      </c>
      <c r="G9" s="6">
        <f>G10+G16+G25+G37+G43+G72+G78+G65+G59</f>
        <v>92242.1</v>
      </c>
    </row>
    <row r="10" spans="1:7" ht="31.5">
      <c r="A10" s="119" t="s">
        <v>43</v>
      </c>
      <c r="B10" s="119" t="s">
        <v>66</v>
      </c>
      <c r="C10" s="119" t="s">
        <v>66</v>
      </c>
      <c r="D10" s="120" t="s">
        <v>59</v>
      </c>
      <c r="E10" s="7">
        <f>E11</f>
        <v>2309.1999999999998</v>
      </c>
      <c r="F10" s="7">
        <f t="shared" ref="F10:G14" si="0">F11</f>
        <v>2309.1999999999998</v>
      </c>
      <c r="G10" s="7">
        <f t="shared" si="0"/>
        <v>2309.1999999999998</v>
      </c>
    </row>
    <row r="11" spans="1:7">
      <c r="A11" s="117" t="s">
        <v>43</v>
      </c>
      <c r="B11" s="117">
        <v>9900000000</v>
      </c>
      <c r="C11" s="117"/>
      <c r="D11" s="49" t="s">
        <v>105</v>
      </c>
      <c r="E11" s="17">
        <f>E12</f>
        <v>2309.1999999999998</v>
      </c>
      <c r="F11" s="17">
        <f t="shared" si="0"/>
        <v>2309.1999999999998</v>
      </c>
      <c r="G11" s="17">
        <f t="shared" si="0"/>
        <v>2309.1999999999998</v>
      </c>
    </row>
    <row r="12" spans="1:7" ht="31.5">
      <c r="A12" s="117" t="s">
        <v>43</v>
      </c>
      <c r="B12" s="117">
        <v>9990000000</v>
      </c>
      <c r="C12" s="117"/>
      <c r="D12" s="49" t="s">
        <v>146</v>
      </c>
      <c r="E12" s="17">
        <f>E13</f>
        <v>2309.1999999999998</v>
      </c>
      <c r="F12" s="17">
        <f t="shared" si="0"/>
        <v>2309.1999999999998</v>
      </c>
      <c r="G12" s="17">
        <f t="shared" si="0"/>
        <v>2309.1999999999998</v>
      </c>
    </row>
    <row r="13" spans="1:7">
      <c r="A13" s="117" t="s">
        <v>43</v>
      </c>
      <c r="B13" s="117">
        <v>9990021000</v>
      </c>
      <c r="C13" s="24"/>
      <c r="D13" s="49" t="s">
        <v>147</v>
      </c>
      <c r="E13" s="17">
        <f>E14</f>
        <v>2309.1999999999998</v>
      </c>
      <c r="F13" s="17">
        <f t="shared" si="0"/>
        <v>2309.1999999999998</v>
      </c>
      <c r="G13" s="17">
        <f t="shared" si="0"/>
        <v>2309.1999999999998</v>
      </c>
    </row>
    <row r="14" spans="1:7" ht="63">
      <c r="A14" s="117" t="s">
        <v>43</v>
      </c>
      <c r="B14" s="117">
        <v>9990021000</v>
      </c>
      <c r="C14" s="117" t="s">
        <v>68</v>
      </c>
      <c r="D14" s="49" t="s">
        <v>1</v>
      </c>
      <c r="E14" s="17">
        <f>E15</f>
        <v>2309.1999999999998</v>
      </c>
      <c r="F14" s="17">
        <f t="shared" si="0"/>
        <v>2309.1999999999998</v>
      </c>
      <c r="G14" s="17">
        <f t="shared" si="0"/>
        <v>2309.1999999999998</v>
      </c>
    </row>
    <row r="15" spans="1:7" ht="31.5">
      <c r="A15" s="117" t="s">
        <v>43</v>
      </c>
      <c r="B15" s="117">
        <v>9990021000</v>
      </c>
      <c r="C15" s="117">
        <v>120</v>
      </c>
      <c r="D15" s="49" t="s">
        <v>221</v>
      </c>
      <c r="E15" s="17">
        <f>'№ 4 ведом'!F16</f>
        <v>2309.1999999999998</v>
      </c>
      <c r="F15" s="17">
        <f>'№ 4 ведом'!G16</f>
        <v>2309.1999999999998</v>
      </c>
      <c r="G15" s="17">
        <f>'№ 4 ведом'!H16</f>
        <v>2309.1999999999998</v>
      </c>
    </row>
    <row r="16" spans="1:7" ht="47.25">
      <c r="A16" s="119" t="s">
        <v>44</v>
      </c>
      <c r="B16" s="119" t="s">
        <v>66</v>
      </c>
      <c r="C16" s="119" t="s">
        <v>66</v>
      </c>
      <c r="D16" s="120" t="s">
        <v>21</v>
      </c>
      <c r="E16" s="7">
        <f>E17</f>
        <v>2386.9</v>
      </c>
      <c r="F16" s="7">
        <f t="shared" ref="F16:G19" si="1">F17</f>
        <v>2394.3000000000002</v>
      </c>
      <c r="G16" s="7">
        <f t="shared" si="1"/>
        <v>2394.6</v>
      </c>
    </row>
    <row r="17" spans="1:7">
      <c r="A17" s="117" t="s">
        <v>44</v>
      </c>
      <c r="B17" s="114" t="s">
        <v>110</v>
      </c>
      <c r="C17" s="114" t="s">
        <v>66</v>
      </c>
      <c r="D17" s="118" t="s">
        <v>105</v>
      </c>
      <c r="E17" s="17">
        <f>E18</f>
        <v>2386.9</v>
      </c>
      <c r="F17" s="17">
        <f t="shared" si="1"/>
        <v>2394.3000000000002</v>
      </c>
      <c r="G17" s="17">
        <f t="shared" si="1"/>
        <v>2394.6</v>
      </c>
    </row>
    <row r="18" spans="1:7" ht="31.5">
      <c r="A18" s="117" t="s">
        <v>44</v>
      </c>
      <c r="B18" s="117">
        <v>9990000000</v>
      </c>
      <c r="C18" s="117"/>
      <c r="D18" s="49" t="s">
        <v>146</v>
      </c>
      <c r="E18" s="17">
        <f>E19</f>
        <v>2386.9</v>
      </c>
      <c r="F18" s="17">
        <f t="shared" si="1"/>
        <v>2394.3000000000002</v>
      </c>
      <c r="G18" s="17">
        <f t="shared" si="1"/>
        <v>2394.6</v>
      </c>
    </row>
    <row r="19" spans="1:7" ht="31.5">
      <c r="A19" s="117" t="s">
        <v>44</v>
      </c>
      <c r="B19" s="117">
        <v>9990100000</v>
      </c>
      <c r="C19" s="117"/>
      <c r="D19" s="49" t="s">
        <v>163</v>
      </c>
      <c r="E19" s="17">
        <f>E20</f>
        <v>2386.9</v>
      </c>
      <c r="F19" s="17">
        <f t="shared" si="1"/>
        <v>2394.3000000000002</v>
      </c>
      <c r="G19" s="17">
        <f t="shared" si="1"/>
        <v>2394.6</v>
      </c>
    </row>
    <row r="20" spans="1:7" ht="31.5">
      <c r="A20" s="117" t="s">
        <v>44</v>
      </c>
      <c r="B20" s="117">
        <v>9990123000</v>
      </c>
      <c r="C20" s="117"/>
      <c r="D20" s="49" t="s">
        <v>164</v>
      </c>
      <c r="E20" s="17">
        <f>E21+E23</f>
        <v>2386.9</v>
      </c>
      <c r="F20" s="17">
        <f>F21+F23</f>
        <v>2394.3000000000002</v>
      </c>
      <c r="G20" s="17">
        <f>G21+G23</f>
        <v>2394.6</v>
      </c>
    </row>
    <row r="21" spans="1:7" ht="63">
      <c r="A21" s="117" t="s">
        <v>44</v>
      </c>
      <c r="B21" s="117">
        <v>9990123000</v>
      </c>
      <c r="C21" s="117" t="s">
        <v>68</v>
      </c>
      <c r="D21" s="49" t="s">
        <v>1</v>
      </c>
      <c r="E21" s="17">
        <f>E22</f>
        <v>1778.9</v>
      </c>
      <c r="F21" s="17">
        <f>F22</f>
        <v>1786.3</v>
      </c>
      <c r="G21" s="17">
        <f>G22</f>
        <v>1786.6</v>
      </c>
    </row>
    <row r="22" spans="1:7" ht="31.5">
      <c r="A22" s="117" t="s">
        <v>44</v>
      </c>
      <c r="B22" s="117">
        <v>9990123000</v>
      </c>
      <c r="C22" s="117">
        <v>120</v>
      </c>
      <c r="D22" s="49" t="s">
        <v>221</v>
      </c>
      <c r="E22" s="17">
        <f>'№ 4 ведом'!F632</f>
        <v>1778.9</v>
      </c>
      <c r="F22" s="17">
        <f>'№ 4 ведом'!G632</f>
        <v>1786.3</v>
      </c>
      <c r="G22" s="17">
        <f>'№ 4 ведом'!H632</f>
        <v>1786.6</v>
      </c>
    </row>
    <row r="23" spans="1:7" ht="31.5">
      <c r="A23" s="117" t="s">
        <v>44</v>
      </c>
      <c r="B23" s="117">
        <v>9990123000</v>
      </c>
      <c r="C23" s="114" t="s">
        <v>69</v>
      </c>
      <c r="D23" s="118" t="s">
        <v>95</v>
      </c>
      <c r="E23" s="17">
        <f>E24</f>
        <v>608</v>
      </c>
      <c r="F23" s="17">
        <f>F24</f>
        <v>608</v>
      </c>
      <c r="G23" s="17">
        <f>G24</f>
        <v>608</v>
      </c>
    </row>
    <row r="24" spans="1:7" ht="31.5">
      <c r="A24" s="117" t="s">
        <v>44</v>
      </c>
      <c r="B24" s="117">
        <v>9990123000</v>
      </c>
      <c r="C24" s="117">
        <v>240</v>
      </c>
      <c r="D24" s="118" t="s">
        <v>220</v>
      </c>
      <c r="E24" s="17">
        <f>'№ 4 ведом'!F634</f>
        <v>608</v>
      </c>
      <c r="F24" s="17">
        <f>'№ 4 ведом'!G634</f>
        <v>608</v>
      </c>
      <c r="G24" s="17">
        <f>'№ 4 ведом'!H634</f>
        <v>608</v>
      </c>
    </row>
    <row r="25" spans="1:7" ht="47.25">
      <c r="A25" s="117" t="s">
        <v>45</v>
      </c>
      <c r="B25" s="117" t="s">
        <v>66</v>
      </c>
      <c r="C25" s="117" t="s">
        <v>66</v>
      </c>
      <c r="D25" s="49" t="s">
        <v>22</v>
      </c>
      <c r="E25" s="17">
        <f>E26</f>
        <v>34169.1</v>
      </c>
      <c r="F25" s="17">
        <f t="shared" ref="F25:G27" si="2">F26</f>
        <v>34187.199999999997</v>
      </c>
      <c r="G25" s="17">
        <f t="shared" si="2"/>
        <v>34195.700000000004</v>
      </c>
    </row>
    <row r="26" spans="1:7">
      <c r="A26" s="117" t="s">
        <v>45</v>
      </c>
      <c r="B26" s="117">
        <v>9900000000</v>
      </c>
      <c r="C26" s="117"/>
      <c r="D26" s="49" t="s">
        <v>105</v>
      </c>
      <c r="E26" s="17">
        <f>E27</f>
        <v>34169.1</v>
      </c>
      <c r="F26" s="17">
        <f t="shared" si="2"/>
        <v>34187.199999999997</v>
      </c>
      <c r="G26" s="17">
        <f t="shared" si="2"/>
        <v>34195.700000000004</v>
      </c>
    </row>
    <row r="27" spans="1:7" ht="31.5">
      <c r="A27" s="117" t="s">
        <v>45</v>
      </c>
      <c r="B27" s="117">
        <v>9990000000</v>
      </c>
      <c r="C27" s="117"/>
      <c r="D27" s="49" t="s">
        <v>146</v>
      </c>
      <c r="E27" s="17">
        <f>E28</f>
        <v>34169.1</v>
      </c>
      <c r="F27" s="17">
        <f t="shared" si="2"/>
        <v>34187.199999999997</v>
      </c>
      <c r="G27" s="17">
        <f t="shared" si="2"/>
        <v>34195.700000000004</v>
      </c>
    </row>
    <row r="28" spans="1:7" ht="31.5">
      <c r="A28" s="117" t="s">
        <v>45</v>
      </c>
      <c r="B28" s="117">
        <v>9990200000</v>
      </c>
      <c r="C28" s="24"/>
      <c r="D28" s="49" t="s">
        <v>117</v>
      </c>
      <c r="E28" s="17">
        <f>E32+E29</f>
        <v>34169.1</v>
      </c>
      <c r="F28" s="17">
        <f>F32+F29</f>
        <v>34187.199999999997</v>
      </c>
      <c r="G28" s="17">
        <f>G32+G29</f>
        <v>34195.700000000004</v>
      </c>
    </row>
    <row r="29" spans="1:7" ht="63">
      <c r="A29" s="117" t="s">
        <v>45</v>
      </c>
      <c r="B29" s="117">
        <v>9990210510</v>
      </c>
      <c r="C29" s="117"/>
      <c r="D29" s="49" t="s">
        <v>148</v>
      </c>
      <c r="E29" s="17">
        <f t="shared" ref="E29:G30" si="3">E30</f>
        <v>882.9</v>
      </c>
      <c r="F29" s="17">
        <f t="shared" si="3"/>
        <v>890.7</v>
      </c>
      <c r="G29" s="17">
        <f t="shared" si="3"/>
        <v>898.8</v>
      </c>
    </row>
    <row r="30" spans="1:7" ht="63">
      <c r="A30" s="117" t="s">
        <v>45</v>
      </c>
      <c r="B30" s="117">
        <v>9990210510</v>
      </c>
      <c r="C30" s="117" t="s">
        <v>68</v>
      </c>
      <c r="D30" s="49" t="s">
        <v>1</v>
      </c>
      <c r="E30" s="17">
        <f t="shared" si="3"/>
        <v>882.9</v>
      </c>
      <c r="F30" s="17">
        <f t="shared" si="3"/>
        <v>890.7</v>
      </c>
      <c r="G30" s="17">
        <f t="shared" si="3"/>
        <v>898.8</v>
      </c>
    </row>
    <row r="31" spans="1:7" ht="31.5">
      <c r="A31" s="117" t="s">
        <v>45</v>
      </c>
      <c r="B31" s="117">
        <v>9990210510</v>
      </c>
      <c r="C31" s="117">
        <v>120</v>
      </c>
      <c r="D31" s="49" t="s">
        <v>221</v>
      </c>
      <c r="E31" s="17">
        <f>'№ 4 ведом'!F23</f>
        <v>882.9</v>
      </c>
      <c r="F31" s="17">
        <f>'№ 4 ведом'!G23</f>
        <v>890.7</v>
      </c>
      <c r="G31" s="17">
        <f>'№ 4 ведом'!H23</f>
        <v>898.8</v>
      </c>
    </row>
    <row r="32" spans="1:7" ht="47.25">
      <c r="A32" s="117" t="s">
        <v>45</v>
      </c>
      <c r="B32" s="117">
        <v>9990225000</v>
      </c>
      <c r="C32" s="117"/>
      <c r="D32" s="49" t="s">
        <v>118</v>
      </c>
      <c r="E32" s="17">
        <f>E33+E35</f>
        <v>33286.199999999997</v>
      </c>
      <c r="F32" s="17">
        <f t="shared" ref="F32:G32" si="4">F33+F35</f>
        <v>33296.5</v>
      </c>
      <c r="G32" s="17">
        <f t="shared" si="4"/>
        <v>33296.9</v>
      </c>
    </row>
    <row r="33" spans="1:7" ht="63">
      <c r="A33" s="117" t="s">
        <v>45</v>
      </c>
      <c r="B33" s="117">
        <v>9990225000</v>
      </c>
      <c r="C33" s="117" t="s">
        <v>68</v>
      </c>
      <c r="D33" s="49" t="s">
        <v>1</v>
      </c>
      <c r="E33" s="17">
        <f>E34</f>
        <v>33182.6</v>
      </c>
      <c r="F33" s="17">
        <f>F34</f>
        <v>33192.9</v>
      </c>
      <c r="G33" s="17">
        <f>G34</f>
        <v>33193.300000000003</v>
      </c>
    </row>
    <row r="34" spans="1:7" ht="31.5">
      <c r="A34" s="117" t="s">
        <v>45</v>
      </c>
      <c r="B34" s="117">
        <v>9990225000</v>
      </c>
      <c r="C34" s="117">
        <v>120</v>
      </c>
      <c r="D34" s="49" t="s">
        <v>221</v>
      </c>
      <c r="E34" s="17">
        <f>'№ 4 ведом'!F26</f>
        <v>33182.6</v>
      </c>
      <c r="F34" s="17">
        <f>'№ 4 ведом'!G26</f>
        <v>33192.9</v>
      </c>
      <c r="G34" s="17">
        <f>'№ 4 ведом'!H26</f>
        <v>33193.300000000003</v>
      </c>
    </row>
    <row r="35" spans="1:7">
      <c r="A35" s="117" t="s">
        <v>45</v>
      </c>
      <c r="B35" s="117">
        <v>9990225000</v>
      </c>
      <c r="C35" s="117" t="s">
        <v>70</v>
      </c>
      <c r="D35" s="49" t="s">
        <v>71</v>
      </c>
      <c r="E35" s="17">
        <f>E36</f>
        <v>103.6</v>
      </c>
      <c r="F35" s="17">
        <f>F36</f>
        <v>103.6</v>
      </c>
      <c r="G35" s="17">
        <f>G36</f>
        <v>103.6</v>
      </c>
    </row>
    <row r="36" spans="1:7">
      <c r="A36" s="117" t="s">
        <v>45</v>
      </c>
      <c r="B36" s="117">
        <v>9990225000</v>
      </c>
      <c r="C36" s="117">
        <v>850</v>
      </c>
      <c r="D36" s="49" t="s">
        <v>100</v>
      </c>
      <c r="E36" s="17">
        <f>'№ 4 ведом'!F28</f>
        <v>103.6</v>
      </c>
      <c r="F36" s="17">
        <f>'№ 4 ведом'!G28</f>
        <v>103.6</v>
      </c>
      <c r="G36" s="17">
        <f>'№ 4 ведом'!H28</f>
        <v>103.6</v>
      </c>
    </row>
    <row r="37" spans="1:7">
      <c r="A37" s="9" t="s">
        <v>154</v>
      </c>
      <c r="B37" s="10"/>
      <c r="C37" s="12"/>
      <c r="D37" s="42" t="s">
        <v>155</v>
      </c>
      <c r="E37" s="17">
        <f>E38</f>
        <v>18.5</v>
      </c>
      <c r="F37" s="17">
        <f t="shared" ref="F37:G41" si="5">F38</f>
        <v>200.6</v>
      </c>
      <c r="G37" s="17">
        <f t="shared" si="5"/>
        <v>18</v>
      </c>
    </row>
    <row r="38" spans="1:7">
      <c r="A38" s="9" t="s">
        <v>154</v>
      </c>
      <c r="B38" s="117">
        <v>9900000000</v>
      </c>
      <c r="C38" s="117"/>
      <c r="D38" s="49" t="s">
        <v>105</v>
      </c>
      <c r="E38" s="17">
        <f>E39</f>
        <v>18.5</v>
      </c>
      <c r="F38" s="17">
        <f t="shared" si="5"/>
        <v>200.6</v>
      </c>
      <c r="G38" s="17">
        <f t="shared" si="5"/>
        <v>18</v>
      </c>
    </row>
    <row r="39" spans="1:7" ht="31.5">
      <c r="A39" s="9" t="s">
        <v>154</v>
      </c>
      <c r="B39" s="117">
        <v>9930000000</v>
      </c>
      <c r="C39" s="117"/>
      <c r="D39" s="49" t="s">
        <v>156</v>
      </c>
      <c r="E39" s="17">
        <f>E40</f>
        <v>18.5</v>
      </c>
      <c r="F39" s="17">
        <f t="shared" si="5"/>
        <v>200.6</v>
      </c>
      <c r="G39" s="17">
        <f t="shared" si="5"/>
        <v>18</v>
      </c>
    </row>
    <row r="40" spans="1:7" ht="47.25">
      <c r="A40" s="9" t="s">
        <v>154</v>
      </c>
      <c r="B40" s="117">
        <v>9930051200</v>
      </c>
      <c r="C40" s="117"/>
      <c r="D40" s="49" t="s">
        <v>157</v>
      </c>
      <c r="E40" s="17">
        <f>E41</f>
        <v>18.5</v>
      </c>
      <c r="F40" s="17">
        <f t="shared" si="5"/>
        <v>200.6</v>
      </c>
      <c r="G40" s="17">
        <f t="shared" si="5"/>
        <v>18</v>
      </c>
    </row>
    <row r="41" spans="1:7" ht="31.5">
      <c r="A41" s="9" t="s">
        <v>154</v>
      </c>
      <c r="B41" s="117">
        <v>9930051200</v>
      </c>
      <c r="C41" s="117" t="s">
        <v>69</v>
      </c>
      <c r="D41" s="49" t="s">
        <v>95</v>
      </c>
      <c r="E41" s="17">
        <f>E42</f>
        <v>18.5</v>
      </c>
      <c r="F41" s="17">
        <f t="shared" si="5"/>
        <v>200.6</v>
      </c>
      <c r="G41" s="17">
        <f t="shared" si="5"/>
        <v>18</v>
      </c>
    </row>
    <row r="42" spans="1:7" ht="31.5">
      <c r="A42" s="9" t="s">
        <v>154</v>
      </c>
      <c r="B42" s="117">
        <v>9930051200</v>
      </c>
      <c r="C42" s="117">
        <v>240</v>
      </c>
      <c r="D42" s="49" t="s">
        <v>220</v>
      </c>
      <c r="E42" s="17">
        <f>'№ 4 ведом'!F34</f>
        <v>18.5</v>
      </c>
      <c r="F42" s="17">
        <f>'№ 4 ведом'!G34</f>
        <v>200.6</v>
      </c>
      <c r="G42" s="17">
        <f>'№ 4 ведом'!H34</f>
        <v>18</v>
      </c>
    </row>
    <row r="43" spans="1:7" ht="31.5">
      <c r="A43" s="117" t="s">
        <v>46</v>
      </c>
      <c r="B43" s="117" t="s">
        <v>66</v>
      </c>
      <c r="C43" s="117" t="s">
        <v>66</v>
      </c>
      <c r="D43" s="49" t="s">
        <v>7</v>
      </c>
      <c r="E43" s="17">
        <f>E44</f>
        <v>12630.1</v>
      </c>
      <c r="F43" s="17">
        <f t="shared" ref="F43:G46" si="6">F44</f>
        <v>12630.1</v>
      </c>
      <c r="G43" s="17">
        <f t="shared" si="6"/>
        <v>12630.1</v>
      </c>
    </row>
    <row r="44" spans="1:7">
      <c r="A44" s="117" t="s">
        <v>46</v>
      </c>
      <c r="B44" s="117">
        <v>9900000000</v>
      </c>
      <c r="C44" s="117"/>
      <c r="D44" s="49" t="s">
        <v>105</v>
      </c>
      <c r="E44" s="17">
        <f>E45</f>
        <v>12630.1</v>
      </c>
      <c r="F44" s="17">
        <f t="shared" si="6"/>
        <v>12630.1</v>
      </c>
      <c r="G44" s="17">
        <f t="shared" si="6"/>
        <v>12630.1</v>
      </c>
    </row>
    <row r="45" spans="1:7" ht="31.5">
      <c r="A45" s="117" t="s">
        <v>46</v>
      </c>
      <c r="B45" s="117">
        <v>9990000000</v>
      </c>
      <c r="C45" s="117"/>
      <c r="D45" s="49" t="s">
        <v>146</v>
      </c>
      <c r="E45" s="17">
        <f>E46+E52</f>
        <v>12630.1</v>
      </c>
      <c r="F45" s="17">
        <f t="shared" ref="F45:G45" si="7">F46+F52</f>
        <v>12630.1</v>
      </c>
      <c r="G45" s="17">
        <f t="shared" si="7"/>
        <v>12630.1</v>
      </c>
    </row>
    <row r="46" spans="1:7" ht="31.5">
      <c r="A46" s="117" t="s">
        <v>46</v>
      </c>
      <c r="B46" s="117">
        <v>9990200000</v>
      </c>
      <c r="C46" s="24"/>
      <c r="D46" s="49" t="s">
        <v>117</v>
      </c>
      <c r="E46" s="17">
        <f>E47</f>
        <v>10550.5</v>
      </c>
      <c r="F46" s="17">
        <f t="shared" si="6"/>
        <v>10550.5</v>
      </c>
      <c r="G46" s="17">
        <f t="shared" si="6"/>
        <v>10550.5</v>
      </c>
    </row>
    <row r="47" spans="1:7" ht="47.25">
      <c r="A47" s="117" t="s">
        <v>46</v>
      </c>
      <c r="B47" s="117">
        <v>9990225000</v>
      </c>
      <c r="C47" s="117"/>
      <c r="D47" s="49" t="s">
        <v>118</v>
      </c>
      <c r="E47" s="17">
        <f>E48+E50</f>
        <v>10550.5</v>
      </c>
      <c r="F47" s="17">
        <f>F48+F50</f>
        <v>10550.5</v>
      </c>
      <c r="G47" s="17">
        <f>G48+G50</f>
        <v>10550.5</v>
      </c>
    </row>
    <row r="48" spans="1:7" ht="63">
      <c r="A48" s="117" t="s">
        <v>46</v>
      </c>
      <c r="B48" s="117">
        <v>9990225000</v>
      </c>
      <c r="C48" s="117" t="s">
        <v>68</v>
      </c>
      <c r="D48" s="49" t="s">
        <v>1</v>
      </c>
      <c r="E48" s="17">
        <f>E49</f>
        <v>10464.200000000001</v>
      </c>
      <c r="F48" s="17">
        <f>F49</f>
        <v>10464.200000000001</v>
      </c>
      <c r="G48" s="17">
        <f>G49</f>
        <v>10464.200000000001</v>
      </c>
    </row>
    <row r="49" spans="1:7" ht="31.5">
      <c r="A49" s="117" t="s">
        <v>46</v>
      </c>
      <c r="B49" s="117">
        <v>9990225000</v>
      </c>
      <c r="C49" s="117">
        <v>120</v>
      </c>
      <c r="D49" s="49" t="s">
        <v>221</v>
      </c>
      <c r="E49" s="17">
        <f>'№ 4 ведом'!F563</f>
        <v>10464.200000000001</v>
      </c>
      <c r="F49" s="17">
        <f>'№ 4 ведом'!G563</f>
        <v>10464.200000000001</v>
      </c>
      <c r="G49" s="17">
        <f>'№ 4 ведом'!H563</f>
        <v>10464.200000000001</v>
      </c>
    </row>
    <row r="50" spans="1:7">
      <c r="A50" s="117" t="s">
        <v>46</v>
      </c>
      <c r="B50" s="117">
        <v>9990225000</v>
      </c>
      <c r="C50" s="117" t="s">
        <v>70</v>
      </c>
      <c r="D50" s="49" t="s">
        <v>71</v>
      </c>
      <c r="E50" s="17">
        <f>E51</f>
        <v>86.3</v>
      </c>
      <c r="F50" s="17">
        <f>F51</f>
        <v>86.3</v>
      </c>
      <c r="G50" s="17">
        <f>G51</f>
        <v>86.3</v>
      </c>
    </row>
    <row r="51" spans="1:7">
      <c r="A51" s="117" t="s">
        <v>46</v>
      </c>
      <c r="B51" s="117">
        <v>9990225000</v>
      </c>
      <c r="C51" s="117">
        <v>850</v>
      </c>
      <c r="D51" s="49" t="s">
        <v>100</v>
      </c>
      <c r="E51" s="17">
        <f>'№ 4 ведом'!F565</f>
        <v>86.3</v>
      </c>
      <c r="F51" s="17">
        <f>'№ 4 ведом'!G565</f>
        <v>86.3</v>
      </c>
      <c r="G51" s="17">
        <f>'№ 4 ведом'!H565</f>
        <v>86.3</v>
      </c>
    </row>
    <row r="52" spans="1:7" ht="31.5">
      <c r="A52" s="124" t="s">
        <v>46</v>
      </c>
      <c r="B52" s="124">
        <v>9990400000</v>
      </c>
      <c r="C52" s="124"/>
      <c r="D52" s="84" t="s">
        <v>342</v>
      </c>
      <c r="E52" s="21">
        <f>E53+E56</f>
        <v>2079.6</v>
      </c>
      <c r="F52" s="21">
        <f t="shared" ref="F52:G52" si="8">F53+F56</f>
        <v>2079.6</v>
      </c>
      <c r="G52" s="21">
        <f t="shared" si="8"/>
        <v>2079.6</v>
      </c>
    </row>
    <row r="53" spans="1:7" ht="31.5">
      <c r="A53" s="183" t="s">
        <v>46</v>
      </c>
      <c r="B53" s="183">
        <v>9990425000</v>
      </c>
      <c r="C53" s="183"/>
      <c r="D53" s="102" t="s">
        <v>379</v>
      </c>
      <c r="E53" s="21">
        <f>E54</f>
        <v>1629.1</v>
      </c>
      <c r="F53" s="21">
        <f t="shared" ref="F53:G53" si="9">F54</f>
        <v>1629.1</v>
      </c>
      <c r="G53" s="21">
        <f t="shared" si="9"/>
        <v>1629.1</v>
      </c>
    </row>
    <row r="54" spans="1:7" ht="63">
      <c r="A54" s="124" t="s">
        <v>46</v>
      </c>
      <c r="B54" s="183">
        <v>9990425000</v>
      </c>
      <c r="C54" s="124" t="s">
        <v>68</v>
      </c>
      <c r="D54" s="125" t="s">
        <v>1</v>
      </c>
      <c r="E54" s="21">
        <f>E55</f>
        <v>1629.1</v>
      </c>
      <c r="F54" s="21">
        <f t="shared" ref="F54:G54" si="10">F55</f>
        <v>1629.1</v>
      </c>
      <c r="G54" s="21">
        <f t="shared" si="10"/>
        <v>1629.1</v>
      </c>
    </row>
    <row r="55" spans="1:7" ht="31.5">
      <c r="A55" s="124" t="s">
        <v>46</v>
      </c>
      <c r="B55" s="183">
        <v>9990425000</v>
      </c>
      <c r="C55" s="124">
        <v>120</v>
      </c>
      <c r="D55" s="125" t="s">
        <v>221</v>
      </c>
      <c r="E55" s="21">
        <f>'№ 4 ведом'!F643</f>
        <v>1629.1</v>
      </c>
      <c r="F55" s="21">
        <f>'№ 4 ведом'!G643</f>
        <v>1629.1</v>
      </c>
      <c r="G55" s="21">
        <f>'№ 4 ведом'!H643</f>
        <v>1629.1</v>
      </c>
    </row>
    <row r="56" spans="1:7" ht="31.5">
      <c r="A56" s="223" t="s">
        <v>46</v>
      </c>
      <c r="B56" s="223">
        <v>9990426000</v>
      </c>
      <c r="C56" s="223"/>
      <c r="D56" s="84" t="s">
        <v>455</v>
      </c>
      <c r="E56" s="21">
        <f>E57</f>
        <v>450.5</v>
      </c>
      <c r="F56" s="21">
        <f t="shared" ref="F56:G57" si="11">F57</f>
        <v>450.5</v>
      </c>
      <c r="G56" s="21">
        <f t="shared" si="11"/>
        <v>450.5</v>
      </c>
    </row>
    <row r="57" spans="1:7" ht="63">
      <c r="A57" s="223" t="s">
        <v>46</v>
      </c>
      <c r="B57" s="223">
        <v>9990426000</v>
      </c>
      <c r="C57" s="223" t="s">
        <v>68</v>
      </c>
      <c r="D57" s="224" t="s">
        <v>1</v>
      </c>
      <c r="E57" s="21">
        <f>E58</f>
        <v>450.5</v>
      </c>
      <c r="F57" s="21">
        <f t="shared" si="11"/>
        <v>450.5</v>
      </c>
      <c r="G57" s="21">
        <f t="shared" si="11"/>
        <v>450.5</v>
      </c>
    </row>
    <row r="58" spans="1:7" ht="31.5">
      <c r="A58" s="223" t="s">
        <v>46</v>
      </c>
      <c r="B58" s="223">
        <v>9990426000</v>
      </c>
      <c r="C58" s="223">
        <v>120</v>
      </c>
      <c r="D58" s="224" t="s">
        <v>221</v>
      </c>
      <c r="E58" s="21">
        <f>'№ 4 ведом'!F646</f>
        <v>450.5</v>
      </c>
      <c r="F58" s="21">
        <f>'№ 4 ведом'!G646</f>
        <v>450.5</v>
      </c>
      <c r="G58" s="21">
        <f>'№ 4 ведом'!H646</f>
        <v>450.5</v>
      </c>
    </row>
    <row r="59" spans="1:7">
      <c r="A59" s="9" t="s">
        <v>418</v>
      </c>
      <c r="B59" s="199"/>
      <c r="C59" s="199"/>
      <c r="D59" s="42" t="s">
        <v>417</v>
      </c>
      <c r="E59" s="21">
        <f>E60</f>
        <v>4413.7</v>
      </c>
      <c r="F59" s="21">
        <f t="shared" ref="F59:G63" si="12">F60</f>
        <v>0</v>
      </c>
      <c r="G59" s="21">
        <f t="shared" si="12"/>
        <v>0</v>
      </c>
    </row>
    <row r="60" spans="1:7">
      <c r="A60" s="9" t="s">
        <v>418</v>
      </c>
      <c r="B60" s="199" t="s">
        <v>110</v>
      </c>
      <c r="C60" s="199" t="s">
        <v>66</v>
      </c>
      <c r="D60" s="201" t="s">
        <v>105</v>
      </c>
      <c r="E60" s="21">
        <f>E61</f>
        <v>4413.7</v>
      </c>
      <c r="F60" s="21">
        <f t="shared" si="12"/>
        <v>0</v>
      </c>
      <c r="G60" s="21">
        <f t="shared" si="12"/>
        <v>0</v>
      </c>
    </row>
    <row r="61" spans="1:7" ht="31.5">
      <c r="A61" s="9" t="s">
        <v>418</v>
      </c>
      <c r="B61" s="199">
        <v>9930000000</v>
      </c>
      <c r="C61" s="199"/>
      <c r="D61" s="55" t="s">
        <v>156</v>
      </c>
      <c r="E61" s="21">
        <f>E62</f>
        <v>4413.7</v>
      </c>
      <c r="F61" s="21">
        <f t="shared" si="12"/>
        <v>0</v>
      </c>
      <c r="G61" s="21">
        <f t="shared" si="12"/>
        <v>0</v>
      </c>
    </row>
    <row r="62" spans="1:7" ht="31.5">
      <c r="A62" s="9" t="s">
        <v>418</v>
      </c>
      <c r="B62" s="199">
        <v>9930020480</v>
      </c>
      <c r="C62" s="199"/>
      <c r="D62" s="201" t="s">
        <v>419</v>
      </c>
      <c r="E62" s="21">
        <f>E63</f>
        <v>4413.7</v>
      </c>
      <c r="F62" s="21">
        <f t="shared" si="12"/>
        <v>0</v>
      </c>
      <c r="G62" s="21">
        <f t="shared" si="12"/>
        <v>0</v>
      </c>
    </row>
    <row r="63" spans="1:7">
      <c r="A63" s="9" t="s">
        <v>418</v>
      </c>
      <c r="B63" s="199">
        <v>9930020480</v>
      </c>
      <c r="C63" s="199" t="s">
        <v>70</v>
      </c>
      <c r="D63" s="201" t="s">
        <v>71</v>
      </c>
      <c r="E63" s="21">
        <f>E64</f>
        <v>4413.7</v>
      </c>
      <c r="F63" s="21">
        <f t="shared" si="12"/>
        <v>0</v>
      </c>
      <c r="G63" s="21">
        <f t="shared" si="12"/>
        <v>0</v>
      </c>
    </row>
    <row r="64" spans="1:7">
      <c r="A64" s="9" t="s">
        <v>418</v>
      </c>
      <c r="B64" s="199">
        <v>9930020480</v>
      </c>
      <c r="C64" s="199">
        <v>880</v>
      </c>
      <c r="D64" s="201" t="s">
        <v>420</v>
      </c>
      <c r="E64" s="21">
        <f>'№ 4 ведом'!F40</f>
        <v>4413.7</v>
      </c>
      <c r="F64" s="21">
        <f>'№ 4 ведом'!G40</f>
        <v>0</v>
      </c>
      <c r="G64" s="21">
        <f>'№ 4 ведом'!H40</f>
        <v>0</v>
      </c>
    </row>
    <row r="65" spans="1:7">
      <c r="A65" s="22" t="s">
        <v>213</v>
      </c>
      <c r="B65" s="117"/>
      <c r="C65" s="117"/>
      <c r="D65" s="120" t="s">
        <v>214</v>
      </c>
      <c r="E65" s="17">
        <f t="shared" ref="E65:E70" si="13">E66</f>
        <v>88.6</v>
      </c>
      <c r="F65" s="17">
        <f t="shared" ref="F65:G70" si="14">F66</f>
        <v>88.6</v>
      </c>
      <c r="G65" s="17">
        <f t="shared" si="14"/>
        <v>88.6</v>
      </c>
    </row>
    <row r="66" spans="1:7" ht="47.25">
      <c r="A66" s="9" t="s">
        <v>213</v>
      </c>
      <c r="B66" s="114">
        <v>2200000000</v>
      </c>
      <c r="C66" s="117"/>
      <c r="D66" s="118" t="s">
        <v>302</v>
      </c>
      <c r="E66" s="17">
        <f t="shared" si="13"/>
        <v>88.6</v>
      </c>
      <c r="F66" s="17">
        <f t="shared" si="14"/>
        <v>88.6</v>
      </c>
      <c r="G66" s="17">
        <f t="shared" si="14"/>
        <v>88.6</v>
      </c>
    </row>
    <row r="67" spans="1:7" ht="31.5">
      <c r="A67" s="9" t="s">
        <v>213</v>
      </c>
      <c r="B67" s="117">
        <v>2240000000</v>
      </c>
      <c r="C67" s="117"/>
      <c r="D67" s="118" t="s">
        <v>132</v>
      </c>
      <c r="E67" s="17">
        <f t="shared" si="13"/>
        <v>88.6</v>
      </c>
      <c r="F67" s="17">
        <f t="shared" si="14"/>
        <v>88.6</v>
      </c>
      <c r="G67" s="17">
        <f t="shared" si="14"/>
        <v>88.6</v>
      </c>
    </row>
    <row r="68" spans="1:7" ht="31.5">
      <c r="A68" s="22" t="s">
        <v>213</v>
      </c>
      <c r="B68" s="117">
        <v>2240500000</v>
      </c>
      <c r="C68" s="117"/>
      <c r="D68" s="118" t="s">
        <v>133</v>
      </c>
      <c r="E68" s="17">
        <f t="shared" si="13"/>
        <v>88.6</v>
      </c>
      <c r="F68" s="17">
        <f t="shared" si="14"/>
        <v>88.6</v>
      </c>
      <c r="G68" s="17">
        <f t="shared" si="14"/>
        <v>88.6</v>
      </c>
    </row>
    <row r="69" spans="1:7" ht="31.5">
      <c r="A69" s="9" t="s">
        <v>213</v>
      </c>
      <c r="B69" s="117">
        <v>2240520410</v>
      </c>
      <c r="C69" s="117"/>
      <c r="D69" s="118" t="s">
        <v>202</v>
      </c>
      <c r="E69" s="17">
        <f t="shared" si="13"/>
        <v>88.6</v>
      </c>
      <c r="F69" s="17">
        <f t="shared" si="14"/>
        <v>88.6</v>
      </c>
      <c r="G69" s="17">
        <f t="shared" si="14"/>
        <v>88.6</v>
      </c>
    </row>
    <row r="70" spans="1:7">
      <c r="A70" s="9" t="s">
        <v>213</v>
      </c>
      <c r="B70" s="117">
        <v>2240520410</v>
      </c>
      <c r="C70" s="117" t="s">
        <v>70</v>
      </c>
      <c r="D70" s="118" t="s">
        <v>71</v>
      </c>
      <c r="E70" s="17">
        <f t="shared" si="13"/>
        <v>88.6</v>
      </c>
      <c r="F70" s="17">
        <f t="shared" si="14"/>
        <v>88.6</v>
      </c>
      <c r="G70" s="17">
        <f t="shared" si="14"/>
        <v>88.6</v>
      </c>
    </row>
    <row r="71" spans="1:7" ht="31.5">
      <c r="A71" s="9" t="s">
        <v>213</v>
      </c>
      <c r="B71" s="117">
        <v>2240520410</v>
      </c>
      <c r="C71" s="117">
        <v>860</v>
      </c>
      <c r="D71" s="118" t="s">
        <v>223</v>
      </c>
      <c r="E71" s="17">
        <f>'№ 4 ведом'!F47</f>
        <v>88.6</v>
      </c>
      <c r="F71" s="17">
        <f>'№ 4 ведом'!G47</f>
        <v>88.6</v>
      </c>
      <c r="G71" s="17">
        <f>'№ 4 ведом'!H47</f>
        <v>88.6</v>
      </c>
    </row>
    <row r="72" spans="1:7">
      <c r="A72" s="117" t="s">
        <v>47</v>
      </c>
      <c r="B72" s="117"/>
      <c r="C72" s="117"/>
      <c r="D72" s="49" t="s">
        <v>8</v>
      </c>
      <c r="E72" s="17">
        <f>E73</f>
        <v>5000</v>
      </c>
      <c r="F72" s="17">
        <f t="shared" ref="F72:G76" si="15">F73</f>
        <v>1000</v>
      </c>
      <c r="G72" s="17">
        <f t="shared" si="15"/>
        <v>1000</v>
      </c>
    </row>
    <row r="73" spans="1:7">
      <c r="A73" s="117" t="s">
        <v>47</v>
      </c>
      <c r="B73" s="117">
        <v>9900000000</v>
      </c>
      <c r="C73" s="117"/>
      <c r="D73" s="49" t="s">
        <v>105</v>
      </c>
      <c r="E73" s="17">
        <f>E74</f>
        <v>5000</v>
      </c>
      <c r="F73" s="17">
        <f t="shared" si="15"/>
        <v>1000</v>
      </c>
      <c r="G73" s="17">
        <f t="shared" si="15"/>
        <v>1000</v>
      </c>
    </row>
    <row r="74" spans="1:7">
      <c r="A74" s="117" t="s">
        <v>47</v>
      </c>
      <c r="B74" s="117">
        <v>9910000000</v>
      </c>
      <c r="C74" s="117"/>
      <c r="D74" s="49" t="s">
        <v>8</v>
      </c>
      <c r="E74" s="17">
        <f>E75</f>
        <v>5000</v>
      </c>
      <c r="F74" s="17">
        <f t="shared" si="15"/>
        <v>1000</v>
      </c>
      <c r="G74" s="17">
        <f t="shared" si="15"/>
        <v>1000</v>
      </c>
    </row>
    <row r="75" spans="1:7">
      <c r="A75" s="117" t="s">
        <v>47</v>
      </c>
      <c r="B75" s="117">
        <v>9910020000</v>
      </c>
      <c r="C75" s="117"/>
      <c r="D75" s="118" t="s">
        <v>278</v>
      </c>
      <c r="E75" s="17">
        <f>E76</f>
        <v>5000</v>
      </c>
      <c r="F75" s="17">
        <f t="shared" si="15"/>
        <v>1000</v>
      </c>
      <c r="G75" s="17">
        <f t="shared" si="15"/>
        <v>1000</v>
      </c>
    </row>
    <row r="76" spans="1:7">
      <c r="A76" s="117" t="s">
        <v>47</v>
      </c>
      <c r="B76" s="117">
        <v>9910020000</v>
      </c>
      <c r="C76" s="114" t="s">
        <v>70</v>
      </c>
      <c r="D76" s="118" t="s">
        <v>71</v>
      </c>
      <c r="E76" s="17">
        <f>E77</f>
        <v>5000</v>
      </c>
      <c r="F76" s="17">
        <f t="shared" si="15"/>
        <v>1000</v>
      </c>
      <c r="G76" s="17">
        <f t="shared" si="15"/>
        <v>1000</v>
      </c>
    </row>
    <row r="77" spans="1:7">
      <c r="A77" s="117" t="s">
        <v>47</v>
      </c>
      <c r="B77" s="117">
        <v>9910020000</v>
      </c>
      <c r="C77" s="2" t="s">
        <v>161</v>
      </c>
      <c r="D77" s="47" t="s">
        <v>162</v>
      </c>
      <c r="E77" s="17">
        <f>'№ 4 ведом'!F571</f>
        <v>5000</v>
      </c>
      <c r="F77" s="17">
        <f>'№ 4 ведом'!G571</f>
        <v>1000</v>
      </c>
      <c r="G77" s="17">
        <f>'№ 4 ведом'!H571</f>
        <v>1000</v>
      </c>
    </row>
    <row r="78" spans="1:7">
      <c r="A78" s="119" t="s">
        <v>60</v>
      </c>
      <c r="B78" s="119" t="s">
        <v>66</v>
      </c>
      <c r="C78" s="119" t="s">
        <v>66</v>
      </c>
      <c r="D78" s="120" t="s">
        <v>23</v>
      </c>
      <c r="E78" s="7">
        <f>E79+E97+E120+E146</f>
        <v>49375.5</v>
      </c>
      <c r="F78" s="7">
        <f>F79+F97+F120+F146</f>
        <v>39594.300000000003</v>
      </c>
      <c r="G78" s="7">
        <f>G79+G97+G120+G146</f>
        <v>39605.9</v>
      </c>
    </row>
    <row r="79" spans="1:7" ht="47.25">
      <c r="A79" s="117" t="s">
        <v>60</v>
      </c>
      <c r="B79" s="114">
        <v>2200000000</v>
      </c>
      <c r="C79" s="117"/>
      <c r="D79" s="49" t="s">
        <v>302</v>
      </c>
      <c r="E79" s="17">
        <f>E80</f>
        <v>883.6</v>
      </c>
      <c r="F79" s="17">
        <f>F80</f>
        <v>764.6</v>
      </c>
      <c r="G79" s="17">
        <f>G80</f>
        <v>764.6</v>
      </c>
    </row>
    <row r="80" spans="1:7" ht="31.5">
      <c r="A80" s="117" t="s">
        <v>60</v>
      </c>
      <c r="B80" s="117">
        <v>2240000000</v>
      </c>
      <c r="C80" s="117"/>
      <c r="D80" s="49" t="s">
        <v>132</v>
      </c>
      <c r="E80" s="17">
        <f>E81+E90</f>
        <v>883.6</v>
      </c>
      <c r="F80" s="17">
        <f>F81+F90</f>
        <v>764.6</v>
      </c>
      <c r="G80" s="17">
        <f>G81+G90</f>
        <v>764.6</v>
      </c>
    </row>
    <row r="81" spans="1:7" ht="31.5">
      <c r="A81" s="117" t="s">
        <v>60</v>
      </c>
      <c r="B81" s="117">
        <v>2240200000</v>
      </c>
      <c r="C81" s="117"/>
      <c r="D81" s="49" t="s">
        <v>144</v>
      </c>
      <c r="E81" s="17">
        <f>E82+E87</f>
        <v>168.1</v>
      </c>
      <c r="F81" s="17">
        <f>F82+F87</f>
        <v>168.1</v>
      </c>
      <c r="G81" s="17">
        <f>G82+G87</f>
        <v>168.1</v>
      </c>
    </row>
    <row r="82" spans="1:7">
      <c r="A82" s="117" t="s">
        <v>60</v>
      </c>
      <c r="B82" s="117">
        <v>2240220340</v>
      </c>
      <c r="C82" s="117"/>
      <c r="D82" s="49" t="s">
        <v>149</v>
      </c>
      <c r="E82" s="17">
        <f>E83+E85</f>
        <v>161.5</v>
      </c>
      <c r="F82" s="17">
        <f>F83+F85</f>
        <v>161.5</v>
      </c>
      <c r="G82" s="17">
        <f>G83+G85</f>
        <v>161.5</v>
      </c>
    </row>
    <row r="83" spans="1:7" ht="31.5">
      <c r="A83" s="117" t="s">
        <v>60</v>
      </c>
      <c r="B83" s="117">
        <v>2240220340</v>
      </c>
      <c r="C83" s="114" t="s">
        <v>69</v>
      </c>
      <c r="D83" s="118" t="s">
        <v>95</v>
      </c>
      <c r="E83" s="17">
        <f>E84</f>
        <v>103</v>
      </c>
      <c r="F83" s="17">
        <f>F84</f>
        <v>103</v>
      </c>
      <c r="G83" s="17">
        <f>G84</f>
        <v>103</v>
      </c>
    </row>
    <row r="84" spans="1:7" ht="31.5">
      <c r="A84" s="117" t="s">
        <v>60</v>
      </c>
      <c r="B84" s="117">
        <v>2240220340</v>
      </c>
      <c r="C84" s="117">
        <v>240</v>
      </c>
      <c r="D84" s="49" t="s">
        <v>220</v>
      </c>
      <c r="E84" s="17">
        <f>'№ 4 ведом'!F54</f>
        <v>103</v>
      </c>
      <c r="F84" s="17">
        <f>'№ 4 ведом'!G54</f>
        <v>103</v>
      </c>
      <c r="G84" s="17">
        <f>'№ 4 ведом'!H54</f>
        <v>103</v>
      </c>
    </row>
    <row r="85" spans="1:7">
      <c r="A85" s="117" t="s">
        <v>60</v>
      </c>
      <c r="B85" s="117">
        <v>2240220340</v>
      </c>
      <c r="C85" s="114" t="s">
        <v>73</v>
      </c>
      <c r="D85" s="118" t="s">
        <v>74</v>
      </c>
      <c r="E85" s="17">
        <f>E86</f>
        <v>58.5</v>
      </c>
      <c r="F85" s="17">
        <f>F86</f>
        <v>58.5</v>
      </c>
      <c r="G85" s="17">
        <f>G86</f>
        <v>58.5</v>
      </c>
    </row>
    <row r="86" spans="1:7">
      <c r="A86" s="117" t="s">
        <v>60</v>
      </c>
      <c r="B86" s="117">
        <v>2240220340</v>
      </c>
      <c r="C86" s="117">
        <v>350</v>
      </c>
      <c r="D86" s="47" t="s">
        <v>150</v>
      </c>
      <c r="E86" s="17">
        <f>'№ 4 ведом'!F56</f>
        <v>58.5</v>
      </c>
      <c r="F86" s="17">
        <f>'№ 4 ведом'!G56</f>
        <v>58.5</v>
      </c>
      <c r="G86" s="17">
        <f>'№ 4 ведом'!H56</f>
        <v>58.5</v>
      </c>
    </row>
    <row r="87" spans="1:7" ht="31.5">
      <c r="A87" s="117" t="s">
        <v>60</v>
      </c>
      <c r="B87" s="117">
        <v>2240220360</v>
      </c>
      <c r="C87" s="117"/>
      <c r="D87" s="47" t="s">
        <v>224</v>
      </c>
      <c r="E87" s="17">
        <f t="shared" ref="E87:G88" si="16">E88</f>
        <v>6.6</v>
      </c>
      <c r="F87" s="17">
        <f t="shared" si="16"/>
        <v>6.6</v>
      </c>
      <c r="G87" s="17">
        <f t="shared" si="16"/>
        <v>6.6</v>
      </c>
    </row>
    <row r="88" spans="1:7">
      <c r="A88" s="117" t="s">
        <v>60</v>
      </c>
      <c r="B88" s="117">
        <v>2240220360</v>
      </c>
      <c r="C88" s="114" t="s">
        <v>73</v>
      </c>
      <c r="D88" s="118" t="s">
        <v>74</v>
      </c>
      <c r="E88" s="17">
        <f t="shared" si="16"/>
        <v>6.6</v>
      </c>
      <c r="F88" s="17">
        <f t="shared" si="16"/>
        <v>6.6</v>
      </c>
      <c r="G88" s="17">
        <f t="shared" si="16"/>
        <v>6.6</v>
      </c>
    </row>
    <row r="89" spans="1:7">
      <c r="A89" s="117" t="s">
        <v>60</v>
      </c>
      <c r="B89" s="117">
        <v>2240220360</v>
      </c>
      <c r="C89" s="117">
        <v>350</v>
      </c>
      <c r="D89" s="47" t="s">
        <v>150</v>
      </c>
      <c r="E89" s="17">
        <f>'№ 4 ведом'!F59</f>
        <v>6.6</v>
      </c>
      <c r="F89" s="17">
        <f>'№ 4 ведом'!G59</f>
        <v>6.6</v>
      </c>
      <c r="G89" s="17">
        <f>'№ 4 ведом'!H59</f>
        <v>6.6</v>
      </c>
    </row>
    <row r="90" spans="1:7" ht="31.5">
      <c r="A90" s="117" t="s">
        <v>60</v>
      </c>
      <c r="B90" s="117">
        <v>2240500000</v>
      </c>
      <c r="C90" s="117"/>
      <c r="D90" s="49" t="s">
        <v>133</v>
      </c>
      <c r="E90" s="17">
        <f>E91+E94</f>
        <v>715.5</v>
      </c>
      <c r="F90" s="17">
        <f>F91+F94</f>
        <v>596.5</v>
      </c>
      <c r="G90" s="17">
        <f>G91+G94</f>
        <v>596.5</v>
      </c>
    </row>
    <row r="91" spans="1:7" ht="31.5">
      <c r="A91" s="117" t="s">
        <v>60</v>
      </c>
      <c r="B91" s="117">
        <v>2240520410</v>
      </c>
      <c r="C91" s="117"/>
      <c r="D91" s="49" t="s">
        <v>202</v>
      </c>
      <c r="E91" s="17">
        <f t="shared" ref="E91:G92" si="17">E92</f>
        <v>151.1</v>
      </c>
      <c r="F91" s="17">
        <f t="shared" si="17"/>
        <v>151.1</v>
      </c>
      <c r="G91" s="17">
        <f t="shared" si="17"/>
        <v>151.1</v>
      </c>
    </row>
    <row r="92" spans="1:7">
      <c r="A92" s="117" t="s">
        <v>60</v>
      </c>
      <c r="B92" s="117">
        <v>2240520410</v>
      </c>
      <c r="C92" s="117" t="s">
        <v>70</v>
      </c>
      <c r="D92" s="49" t="s">
        <v>71</v>
      </c>
      <c r="E92" s="17">
        <f t="shared" si="17"/>
        <v>151.1</v>
      </c>
      <c r="F92" s="17">
        <f t="shared" si="17"/>
        <v>151.1</v>
      </c>
      <c r="G92" s="17">
        <f t="shared" si="17"/>
        <v>151.1</v>
      </c>
    </row>
    <row r="93" spans="1:7">
      <c r="A93" s="117" t="s">
        <v>60</v>
      </c>
      <c r="B93" s="117">
        <v>2240520410</v>
      </c>
      <c r="C93" s="117">
        <v>850</v>
      </c>
      <c r="D93" s="49" t="s">
        <v>100</v>
      </c>
      <c r="E93" s="17">
        <f>'№ 4 ведом'!F63</f>
        <v>151.1</v>
      </c>
      <c r="F93" s="17">
        <f>'№ 4 ведом'!G63</f>
        <v>151.1</v>
      </c>
      <c r="G93" s="17">
        <f>'№ 4 ведом'!H63</f>
        <v>151.1</v>
      </c>
    </row>
    <row r="94" spans="1:7" ht="31.5">
      <c r="A94" s="117" t="s">
        <v>60</v>
      </c>
      <c r="B94" s="117">
        <v>2240520460</v>
      </c>
      <c r="C94" s="117"/>
      <c r="D94" s="49" t="s">
        <v>216</v>
      </c>
      <c r="E94" s="17">
        <f t="shared" ref="E94:G95" si="18">E95</f>
        <v>564.4</v>
      </c>
      <c r="F94" s="17">
        <f t="shared" si="18"/>
        <v>445.4</v>
      </c>
      <c r="G94" s="17">
        <f t="shared" si="18"/>
        <v>445.4</v>
      </c>
    </row>
    <row r="95" spans="1:7" ht="31.5">
      <c r="A95" s="117" t="s">
        <v>60</v>
      </c>
      <c r="B95" s="117">
        <v>2240520460</v>
      </c>
      <c r="C95" s="114" t="s">
        <v>69</v>
      </c>
      <c r="D95" s="118" t="s">
        <v>95</v>
      </c>
      <c r="E95" s="17">
        <f t="shared" si="18"/>
        <v>564.4</v>
      </c>
      <c r="F95" s="17">
        <f t="shared" si="18"/>
        <v>445.4</v>
      </c>
      <c r="G95" s="17">
        <f t="shared" si="18"/>
        <v>445.4</v>
      </c>
    </row>
    <row r="96" spans="1:7" ht="31.5">
      <c r="A96" s="117" t="s">
        <v>60</v>
      </c>
      <c r="B96" s="117">
        <v>2240520460</v>
      </c>
      <c r="C96" s="117">
        <v>240</v>
      </c>
      <c r="D96" s="49" t="s">
        <v>220</v>
      </c>
      <c r="E96" s="17">
        <f>'№ 4 ведом'!F66</f>
        <v>564.4</v>
      </c>
      <c r="F96" s="17">
        <f>'№ 4 ведом'!G66</f>
        <v>445.4</v>
      </c>
      <c r="G96" s="17">
        <f>'№ 4 ведом'!H66</f>
        <v>445.4</v>
      </c>
    </row>
    <row r="97" spans="1:7" ht="31.5">
      <c r="A97" s="117" t="s">
        <v>60</v>
      </c>
      <c r="B97" s="114">
        <v>2500000000</v>
      </c>
      <c r="C97" s="117"/>
      <c r="D97" s="49" t="s">
        <v>303</v>
      </c>
      <c r="E97" s="17">
        <f>E98+E103</f>
        <v>2189</v>
      </c>
      <c r="F97" s="17">
        <f>F98+F103</f>
        <v>1523.6999999999998</v>
      </c>
      <c r="G97" s="17">
        <f>G98+G103</f>
        <v>1523.6999999999998</v>
      </c>
    </row>
    <row r="98" spans="1:7">
      <c r="A98" s="117" t="s">
        <v>60</v>
      </c>
      <c r="B98" s="117">
        <v>2510000000</v>
      </c>
      <c r="C98" s="117"/>
      <c r="D98" s="49" t="s">
        <v>152</v>
      </c>
      <c r="E98" s="17">
        <f>E99</f>
        <v>110.5</v>
      </c>
      <c r="F98" s="17">
        <f>F99</f>
        <v>110.5</v>
      </c>
      <c r="G98" s="17">
        <f>G99</f>
        <v>110.5</v>
      </c>
    </row>
    <row r="99" spans="1:7" ht="47.25">
      <c r="A99" s="117" t="s">
        <v>60</v>
      </c>
      <c r="B99" s="117">
        <v>2510200000</v>
      </c>
      <c r="C99" s="117"/>
      <c r="D99" s="49" t="s">
        <v>174</v>
      </c>
      <c r="E99" s="17">
        <f>E100</f>
        <v>110.5</v>
      </c>
      <c r="F99" s="17">
        <f t="shared" ref="F99:G101" si="19">F100</f>
        <v>110.5</v>
      </c>
      <c r="G99" s="17">
        <f t="shared" si="19"/>
        <v>110.5</v>
      </c>
    </row>
    <row r="100" spans="1:7" ht="31.5">
      <c r="A100" s="117" t="s">
        <v>60</v>
      </c>
      <c r="B100" s="117">
        <v>2510220170</v>
      </c>
      <c r="C100" s="117"/>
      <c r="D100" s="49" t="s">
        <v>175</v>
      </c>
      <c r="E100" s="17">
        <f>E101</f>
        <v>110.5</v>
      </c>
      <c r="F100" s="17">
        <f t="shared" si="19"/>
        <v>110.5</v>
      </c>
      <c r="G100" s="17">
        <f t="shared" si="19"/>
        <v>110.5</v>
      </c>
    </row>
    <row r="101" spans="1:7" ht="63">
      <c r="A101" s="117" t="s">
        <v>60</v>
      </c>
      <c r="B101" s="117">
        <v>2510220170</v>
      </c>
      <c r="C101" s="117" t="s">
        <v>68</v>
      </c>
      <c r="D101" s="118" t="s">
        <v>1</v>
      </c>
      <c r="E101" s="17">
        <f>E102</f>
        <v>110.5</v>
      </c>
      <c r="F101" s="17">
        <f t="shared" si="19"/>
        <v>110.5</v>
      </c>
      <c r="G101" s="17">
        <f t="shared" si="19"/>
        <v>110.5</v>
      </c>
    </row>
    <row r="102" spans="1:7" ht="31.5">
      <c r="A102" s="117" t="s">
        <v>60</v>
      </c>
      <c r="B102" s="117">
        <v>2510220170</v>
      </c>
      <c r="C102" s="117">
        <v>120</v>
      </c>
      <c r="D102" s="118" t="s">
        <v>221</v>
      </c>
      <c r="E102" s="17">
        <f>'№ 4 ведом'!F72</f>
        <v>110.5</v>
      </c>
      <c r="F102" s="17">
        <f>'№ 4 ведом'!G72</f>
        <v>110.5</v>
      </c>
      <c r="G102" s="17">
        <f>'№ 4 ведом'!H72</f>
        <v>110.5</v>
      </c>
    </row>
    <row r="103" spans="1:7" ht="31.5">
      <c r="A103" s="117" t="s">
        <v>60</v>
      </c>
      <c r="B103" s="114">
        <v>2520000000</v>
      </c>
      <c r="C103" s="117"/>
      <c r="D103" s="55" t="s">
        <v>245</v>
      </c>
      <c r="E103" s="17">
        <f>E108+E112+E116+E104</f>
        <v>2078.5</v>
      </c>
      <c r="F103" s="17">
        <f t="shared" ref="F103:G103" si="20">F108+F112+F116+F104</f>
        <v>1413.1999999999998</v>
      </c>
      <c r="G103" s="17">
        <f t="shared" si="20"/>
        <v>1413.1999999999998</v>
      </c>
    </row>
    <row r="104" spans="1:7" ht="63">
      <c r="A104" s="216" t="s">
        <v>60</v>
      </c>
      <c r="B104" s="216">
        <v>2520100000</v>
      </c>
      <c r="C104" s="216"/>
      <c r="D104" s="55" t="s">
        <v>328</v>
      </c>
      <c r="E104" s="17">
        <f>E105</f>
        <v>665.3</v>
      </c>
      <c r="F104" s="17">
        <f t="shared" ref="F104:G106" si="21">F105</f>
        <v>0</v>
      </c>
      <c r="G104" s="17">
        <f t="shared" si="21"/>
        <v>0</v>
      </c>
    </row>
    <row r="105" spans="1:7" ht="31.5">
      <c r="A105" s="216" t="s">
        <v>60</v>
      </c>
      <c r="B105" s="10" t="s">
        <v>329</v>
      </c>
      <c r="C105" s="216"/>
      <c r="D105" s="55" t="s">
        <v>330</v>
      </c>
      <c r="E105" s="17">
        <f>E106</f>
        <v>665.3</v>
      </c>
      <c r="F105" s="17">
        <f t="shared" si="21"/>
        <v>0</v>
      </c>
      <c r="G105" s="17">
        <f t="shared" si="21"/>
        <v>0</v>
      </c>
    </row>
    <row r="106" spans="1:7" ht="31.5">
      <c r="A106" s="216" t="s">
        <v>60</v>
      </c>
      <c r="B106" s="10" t="s">
        <v>329</v>
      </c>
      <c r="C106" s="215" t="s">
        <v>69</v>
      </c>
      <c r="D106" s="217" t="s">
        <v>95</v>
      </c>
      <c r="E106" s="17">
        <f>E107</f>
        <v>665.3</v>
      </c>
      <c r="F106" s="17">
        <f t="shared" si="21"/>
        <v>0</v>
      </c>
      <c r="G106" s="17">
        <f t="shared" si="21"/>
        <v>0</v>
      </c>
    </row>
    <row r="107" spans="1:7" ht="31.5">
      <c r="A107" s="216" t="s">
        <v>60</v>
      </c>
      <c r="B107" s="10" t="s">
        <v>329</v>
      </c>
      <c r="C107" s="216">
        <v>240</v>
      </c>
      <c r="D107" s="217" t="s">
        <v>220</v>
      </c>
      <c r="E107" s="17">
        <f>'№ 4 ведом'!F77</f>
        <v>665.3</v>
      </c>
      <c r="F107" s="17">
        <f>'№ 4 ведом'!G77</f>
        <v>0</v>
      </c>
      <c r="G107" s="17">
        <f>'№ 4 ведом'!H77</f>
        <v>0</v>
      </c>
    </row>
    <row r="108" spans="1:7" ht="31.5">
      <c r="A108" s="117" t="s">
        <v>60</v>
      </c>
      <c r="B108" s="114">
        <v>2520400000</v>
      </c>
      <c r="C108" s="117"/>
      <c r="D108" s="55" t="s">
        <v>316</v>
      </c>
      <c r="E108" s="17">
        <f>E109</f>
        <v>77.5</v>
      </c>
      <c r="F108" s="17">
        <f t="shared" ref="F108:G110" si="22">F109</f>
        <v>77.5</v>
      </c>
      <c r="G108" s="17">
        <f t="shared" si="22"/>
        <v>77.5</v>
      </c>
    </row>
    <row r="109" spans="1:7">
      <c r="A109" s="117" t="s">
        <v>60</v>
      </c>
      <c r="B109" s="114">
        <v>2520420300</v>
      </c>
      <c r="C109" s="117"/>
      <c r="D109" s="55" t="s">
        <v>317</v>
      </c>
      <c r="E109" s="17">
        <f>E110</f>
        <v>77.5</v>
      </c>
      <c r="F109" s="17">
        <f t="shared" si="22"/>
        <v>77.5</v>
      </c>
      <c r="G109" s="17">
        <f t="shared" si="22"/>
        <v>77.5</v>
      </c>
    </row>
    <row r="110" spans="1:7" ht="31.5">
      <c r="A110" s="117" t="s">
        <v>60</v>
      </c>
      <c r="B110" s="114">
        <v>2520420300</v>
      </c>
      <c r="C110" s="114" t="s">
        <v>69</v>
      </c>
      <c r="D110" s="118" t="s">
        <v>95</v>
      </c>
      <c r="E110" s="17">
        <f>E111</f>
        <v>77.5</v>
      </c>
      <c r="F110" s="17">
        <f t="shared" si="22"/>
        <v>77.5</v>
      </c>
      <c r="G110" s="17">
        <f t="shared" si="22"/>
        <v>77.5</v>
      </c>
    </row>
    <row r="111" spans="1:7" ht="31.5">
      <c r="A111" s="117" t="s">
        <v>60</v>
      </c>
      <c r="B111" s="114">
        <v>2520420300</v>
      </c>
      <c r="C111" s="117">
        <v>240</v>
      </c>
      <c r="D111" s="118" t="s">
        <v>220</v>
      </c>
      <c r="E111" s="17">
        <f>'№ 4 ведом'!F81</f>
        <v>77.5</v>
      </c>
      <c r="F111" s="17">
        <f>'№ 4 ведом'!G81</f>
        <v>77.5</v>
      </c>
      <c r="G111" s="17">
        <f>'№ 4 ведом'!H81</f>
        <v>77.5</v>
      </c>
    </row>
    <row r="112" spans="1:7" ht="31.5">
      <c r="A112" s="117" t="s">
        <v>60</v>
      </c>
      <c r="B112" s="114">
        <v>2520500000</v>
      </c>
      <c r="C112" s="117"/>
      <c r="D112" s="118" t="s">
        <v>323</v>
      </c>
      <c r="E112" s="17">
        <f>E113</f>
        <v>153.6</v>
      </c>
      <c r="F112" s="17">
        <f t="shared" ref="F112:G114" si="23">F113</f>
        <v>153.6</v>
      </c>
      <c r="G112" s="17">
        <f t="shared" si="23"/>
        <v>153.6</v>
      </c>
    </row>
    <row r="113" spans="1:7">
      <c r="A113" s="117" t="s">
        <v>60</v>
      </c>
      <c r="B113" s="114">
        <v>2520520300</v>
      </c>
      <c r="C113" s="117"/>
      <c r="D113" s="118" t="s">
        <v>324</v>
      </c>
      <c r="E113" s="17">
        <f>E114</f>
        <v>153.6</v>
      </c>
      <c r="F113" s="17">
        <f t="shared" si="23"/>
        <v>153.6</v>
      </c>
      <c r="G113" s="17">
        <f t="shared" si="23"/>
        <v>153.6</v>
      </c>
    </row>
    <row r="114" spans="1:7" ht="31.5">
      <c r="A114" s="117" t="s">
        <v>60</v>
      </c>
      <c r="B114" s="114">
        <v>2520520300</v>
      </c>
      <c r="C114" s="114" t="s">
        <v>69</v>
      </c>
      <c r="D114" s="118" t="s">
        <v>95</v>
      </c>
      <c r="E114" s="17">
        <f>E115</f>
        <v>153.6</v>
      </c>
      <c r="F114" s="17">
        <f t="shared" si="23"/>
        <v>153.6</v>
      </c>
      <c r="G114" s="17">
        <f t="shared" si="23"/>
        <v>153.6</v>
      </c>
    </row>
    <row r="115" spans="1:7" ht="31.5">
      <c r="A115" s="117" t="s">
        <v>60</v>
      </c>
      <c r="B115" s="114">
        <v>2520520300</v>
      </c>
      <c r="C115" s="117">
        <v>240</v>
      </c>
      <c r="D115" s="118" t="s">
        <v>220</v>
      </c>
      <c r="E115" s="17">
        <f>'№ 4 ведом'!F85</f>
        <v>153.6</v>
      </c>
      <c r="F115" s="17">
        <f>'№ 4 ведом'!G85</f>
        <v>153.6</v>
      </c>
      <c r="G115" s="17">
        <f>'№ 4 ведом'!H85</f>
        <v>153.6</v>
      </c>
    </row>
    <row r="116" spans="1:7" ht="31.5">
      <c r="A116" s="117" t="s">
        <v>60</v>
      </c>
      <c r="B116" s="114">
        <v>2520600000</v>
      </c>
      <c r="C116" s="117"/>
      <c r="D116" s="118" t="s">
        <v>322</v>
      </c>
      <c r="E116" s="17">
        <f>E117</f>
        <v>1182.0999999999999</v>
      </c>
      <c r="F116" s="17">
        <f t="shared" ref="F116:G118" si="24">F117</f>
        <v>1182.0999999999999</v>
      </c>
      <c r="G116" s="17">
        <f t="shared" si="24"/>
        <v>1182.0999999999999</v>
      </c>
    </row>
    <row r="117" spans="1:7">
      <c r="A117" s="117" t="s">
        <v>60</v>
      </c>
      <c r="B117" s="114">
        <v>2520620200</v>
      </c>
      <c r="C117" s="117"/>
      <c r="D117" s="118" t="s">
        <v>277</v>
      </c>
      <c r="E117" s="17">
        <f>E118</f>
        <v>1182.0999999999999</v>
      </c>
      <c r="F117" s="17">
        <f t="shared" si="24"/>
        <v>1182.0999999999999</v>
      </c>
      <c r="G117" s="17">
        <f t="shared" si="24"/>
        <v>1182.0999999999999</v>
      </c>
    </row>
    <row r="118" spans="1:7" ht="31.5">
      <c r="A118" s="117" t="s">
        <v>60</v>
      </c>
      <c r="B118" s="114">
        <v>2520620200</v>
      </c>
      <c r="C118" s="114" t="s">
        <v>69</v>
      </c>
      <c r="D118" s="118" t="s">
        <v>95</v>
      </c>
      <c r="E118" s="17">
        <f>E119</f>
        <v>1182.0999999999999</v>
      </c>
      <c r="F118" s="17">
        <f t="shared" si="24"/>
        <v>1182.0999999999999</v>
      </c>
      <c r="G118" s="17">
        <f t="shared" si="24"/>
        <v>1182.0999999999999</v>
      </c>
    </row>
    <row r="119" spans="1:7" ht="31.5">
      <c r="A119" s="117" t="s">
        <v>60</v>
      </c>
      <c r="B119" s="114">
        <v>2520620200</v>
      </c>
      <c r="C119" s="117">
        <v>240</v>
      </c>
      <c r="D119" s="118" t="s">
        <v>220</v>
      </c>
      <c r="E119" s="17">
        <f>'№ 4 ведом'!F89</f>
        <v>1182.0999999999999</v>
      </c>
      <c r="F119" s="17">
        <f>'№ 4 ведом'!G89</f>
        <v>1182.0999999999999</v>
      </c>
      <c r="G119" s="17">
        <f>'№ 4 ведом'!H89</f>
        <v>1182.0999999999999</v>
      </c>
    </row>
    <row r="120" spans="1:7" ht="47.25">
      <c r="A120" s="114" t="s">
        <v>60</v>
      </c>
      <c r="B120" s="114">
        <v>2600000000</v>
      </c>
      <c r="C120" s="114"/>
      <c r="D120" s="118" t="s">
        <v>307</v>
      </c>
      <c r="E120" s="17">
        <f>E121+E129+E141</f>
        <v>9372</v>
      </c>
      <c r="F120" s="17">
        <f>F121+F129+F141</f>
        <v>3371.4000000000005</v>
      </c>
      <c r="G120" s="17">
        <f>G121+G129+G141</f>
        <v>3371.4</v>
      </c>
    </row>
    <row r="121" spans="1:7" ht="31.5">
      <c r="A121" s="114" t="s">
        <v>60</v>
      </c>
      <c r="B121" s="114">
        <v>2610000000</v>
      </c>
      <c r="C121" s="114"/>
      <c r="D121" s="118" t="s">
        <v>107</v>
      </c>
      <c r="E121" s="17">
        <f>E122</f>
        <v>6234</v>
      </c>
      <c r="F121" s="17">
        <f>F122</f>
        <v>2224.3000000000002</v>
      </c>
      <c r="G121" s="17">
        <f>G122</f>
        <v>2224.3000000000002</v>
      </c>
    </row>
    <row r="122" spans="1:7">
      <c r="A122" s="114" t="s">
        <v>60</v>
      </c>
      <c r="B122" s="114">
        <v>2610100000</v>
      </c>
      <c r="C122" s="114"/>
      <c r="D122" s="118" t="s">
        <v>108</v>
      </c>
      <c r="E122" s="17">
        <f>E123+E126</f>
        <v>6234</v>
      </c>
      <c r="F122" s="17">
        <f>F123+F126</f>
        <v>2224.3000000000002</v>
      </c>
      <c r="G122" s="17">
        <f>G123+G126</f>
        <v>2224.3000000000002</v>
      </c>
    </row>
    <row r="123" spans="1:7">
      <c r="A123" s="114" t="s">
        <v>60</v>
      </c>
      <c r="B123" s="114">
        <v>2610120210</v>
      </c>
      <c r="C123" s="18"/>
      <c r="D123" s="118" t="s">
        <v>109</v>
      </c>
      <c r="E123" s="17">
        <f t="shared" ref="E123:G124" si="25">E124</f>
        <v>5985</v>
      </c>
      <c r="F123" s="17">
        <f t="shared" si="25"/>
        <v>1975.3</v>
      </c>
      <c r="G123" s="17">
        <f t="shared" si="25"/>
        <v>1975.3</v>
      </c>
    </row>
    <row r="124" spans="1:7" ht="31.5">
      <c r="A124" s="114" t="s">
        <v>60</v>
      </c>
      <c r="B124" s="114">
        <v>2610120210</v>
      </c>
      <c r="C124" s="114" t="s">
        <v>69</v>
      </c>
      <c r="D124" s="118" t="s">
        <v>95</v>
      </c>
      <c r="E124" s="17">
        <f t="shared" si="25"/>
        <v>5985</v>
      </c>
      <c r="F124" s="17">
        <f t="shared" si="25"/>
        <v>1975.3</v>
      </c>
      <c r="G124" s="17">
        <f t="shared" si="25"/>
        <v>1975.3</v>
      </c>
    </row>
    <row r="125" spans="1:7" ht="31.5">
      <c r="A125" s="114" t="s">
        <v>60</v>
      </c>
      <c r="B125" s="114">
        <v>2610120210</v>
      </c>
      <c r="C125" s="117">
        <v>240</v>
      </c>
      <c r="D125" s="118" t="s">
        <v>220</v>
      </c>
      <c r="E125" s="17">
        <f>'№ 4 ведом'!F587</f>
        <v>5985</v>
      </c>
      <c r="F125" s="17">
        <f>'№ 4 ведом'!G587</f>
        <v>1975.3</v>
      </c>
      <c r="G125" s="17">
        <f>'№ 4 ведом'!H587</f>
        <v>1975.3</v>
      </c>
    </row>
    <row r="126" spans="1:7" ht="31.5">
      <c r="A126" s="114" t="s">
        <v>60</v>
      </c>
      <c r="B126" s="114">
        <v>2610120220</v>
      </c>
      <c r="C126" s="117"/>
      <c r="D126" s="118" t="s">
        <v>106</v>
      </c>
      <c r="E126" s="17">
        <f t="shared" ref="E126:G127" si="26">E127</f>
        <v>249</v>
      </c>
      <c r="F126" s="17">
        <f t="shared" si="26"/>
        <v>249</v>
      </c>
      <c r="G126" s="17">
        <f t="shared" si="26"/>
        <v>249</v>
      </c>
    </row>
    <row r="127" spans="1:7" ht="31.5">
      <c r="A127" s="114" t="s">
        <v>60</v>
      </c>
      <c r="B127" s="114">
        <v>2610120220</v>
      </c>
      <c r="C127" s="114" t="s">
        <v>69</v>
      </c>
      <c r="D127" s="118" t="s">
        <v>95</v>
      </c>
      <c r="E127" s="17">
        <f t="shared" si="26"/>
        <v>249</v>
      </c>
      <c r="F127" s="17">
        <f t="shared" si="26"/>
        <v>249</v>
      </c>
      <c r="G127" s="17">
        <f t="shared" si="26"/>
        <v>249</v>
      </c>
    </row>
    <row r="128" spans="1:7" ht="31.5">
      <c r="A128" s="114" t="s">
        <v>60</v>
      </c>
      <c r="B128" s="114">
        <v>2610120220</v>
      </c>
      <c r="C128" s="117">
        <v>240</v>
      </c>
      <c r="D128" s="118" t="s">
        <v>220</v>
      </c>
      <c r="E128" s="17">
        <f>'№ 4 ведом'!F590</f>
        <v>249</v>
      </c>
      <c r="F128" s="17">
        <f>'№ 4 ведом'!G590</f>
        <v>249</v>
      </c>
      <c r="G128" s="17">
        <f>'№ 4 ведом'!H590</f>
        <v>249</v>
      </c>
    </row>
    <row r="129" spans="1:7" ht="47.25">
      <c r="A129" s="114" t="s">
        <v>60</v>
      </c>
      <c r="B129" s="114">
        <v>2620000000</v>
      </c>
      <c r="C129" s="117"/>
      <c r="D129" s="118" t="s">
        <v>203</v>
      </c>
      <c r="E129" s="17">
        <f>E130+E137</f>
        <v>3111.5</v>
      </c>
      <c r="F129" s="17">
        <f>F130+F137</f>
        <v>1120.6000000000001</v>
      </c>
      <c r="G129" s="17">
        <f>G130+G137</f>
        <v>1120.5999999999999</v>
      </c>
    </row>
    <row r="130" spans="1:7" ht="47.25">
      <c r="A130" s="114" t="s">
        <v>60</v>
      </c>
      <c r="B130" s="117">
        <v>2620100000</v>
      </c>
      <c r="C130" s="117"/>
      <c r="D130" s="49" t="s">
        <v>204</v>
      </c>
      <c r="E130" s="17">
        <f>E131+E134</f>
        <v>2941.4</v>
      </c>
      <c r="F130" s="17">
        <f>F131+F134</f>
        <v>1120.6000000000001</v>
      </c>
      <c r="G130" s="17">
        <f>G131+G134</f>
        <v>936.6</v>
      </c>
    </row>
    <row r="131" spans="1:7" ht="47.25">
      <c r="A131" s="117" t="s">
        <v>60</v>
      </c>
      <c r="B131" s="117">
        <v>2620120180</v>
      </c>
      <c r="C131" s="117"/>
      <c r="D131" s="49" t="s">
        <v>205</v>
      </c>
      <c r="E131" s="17">
        <f t="shared" ref="E131:G132" si="27">E132</f>
        <v>2018.3</v>
      </c>
      <c r="F131" s="17">
        <f t="shared" si="27"/>
        <v>960.2</v>
      </c>
      <c r="G131" s="17">
        <f t="shared" si="27"/>
        <v>0</v>
      </c>
    </row>
    <row r="132" spans="1:7" ht="31.5">
      <c r="A132" s="114" t="s">
        <v>60</v>
      </c>
      <c r="B132" s="117">
        <v>2620120180</v>
      </c>
      <c r="C132" s="117" t="s">
        <v>69</v>
      </c>
      <c r="D132" s="49" t="s">
        <v>95</v>
      </c>
      <c r="E132" s="17">
        <f t="shared" si="27"/>
        <v>2018.3</v>
      </c>
      <c r="F132" s="17">
        <f t="shared" si="27"/>
        <v>960.2</v>
      </c>
      <c r="G132" s="17">
        <f t="shared" si="27"/>
        <v>0</v>
      </c>
    </row>
    <row r="133" spans="1:7" ht="31.5">
      <c r="A133" s="114" t="s">
        <v>60</v>
      </c>
      <c r="B133" s="117">
        <v>2620120180</v>
      </c>
      <c r="C133" s="117">
        <v>240</v>
      </c>
      <c r="D133" s="49" t="s">
        <v>220</v>
      </c>
      <c r="E133" s="17">
        <f>'№ 4 ведом'!F95</f>
        <v>2018.3</v>
      </c>
      <c r="F133" s="17">
        <f>'№ 4 ведом'!G95</f>
        <v>960.2</v>
      </c>
      <c r="G133" s="17">
        <f>'№ 4 ведом'!H95</f>
        <v>0</v>
      </c>
    </row>
    <row r="134" spans="1:7" ht="47.25">
      <c r="A134" s="117" t="s">
        <v>60</v>
      </c>
      <c r="B134" s="117">
        <v>2620120520</v>
      </c>
      <c r="C134" s="117"/>
      <c r="D134" s="49" t="s">
        <v>210</v>
      </c>
      <c r="E134" s="17">
        <f t="shared" ref="E134:G135" si="28">E135</f>
        <v>923.1</v>
      </c>
      <c r="F134" s="17">
        <f t="shared" si="28"/>
        <v>160.4</v>
      </c>
      <c r="G134" s="17">
        <f t="shared" si="28"/>
        <v>936.6</v>
      </c>
    </row>
    <row r="135" spans="1:7" ht="31.5">
      <c r="A135" s="114" t="s">
        <v>60</v>
      </c>
      <c r="B135" s="117">
        <v>2620120520</v>
      </c>
      <c r="C135" s="117" t="s">
        <v>69</v>
      </c>
      <c r="D135" s="49" t="s">
        <v>95</v>
      </c>
      <c r="E135" s="17">
        <f t="shared" si="28"/>
        <v>923.1</v>
      </c>
      <c r="F135" s="17">
        <f t="shared" si="28"/>
        <v>160.4</v>
      </c>
      <c r="G135" s="17">
        <f t="shared" si="28"/>
        <v>936.6</v>
      </c>
    </row>
    <row r="136" spans="1:7" ht="31.5">
      <c r="A136" s="114" t="s">
        <v>60</v>
      </c>
      <c r="B136" s="117">
        <v>2620120520</v>
      </c>
      <c r="C136" s="117">
        <v>240</v>
      </c>
      <c r="D136" s="49" t="s">
        <v>220</v>
      </c>
      <c r="E136" s="17">
        <f>'№ 4 ведом'!F98</f>
        <v>923.1</v>
      </c>
      <c r="F136" s="17">
        <f>'№ 4 ведом'!G98</f>
        <v>160.4</v>
      </c>
      <c r="G136" s="17">
        <f>'№ 4 ведом'!H98</f>
        <v>936.6</v>
      </c>
    </row>
    <row r="137" spans="1:7" ht="47.25">
      <c r="A137" s="117" t="s">
        <v>60</v>
      </c>
      <c r="B137" s="117">
        <v>2620200000</v>
      </c>
      <c r="C137" s="117"/>
      <c r="D137" s="49" t="s">
        <v>206</v>
      </c>
      <c r="E137" s="17">
        <f>E138</f>
        <v>170.1</v>
      </c>
      <c r="F137" s="17">
        <f t="shared" ref="F137:G139" si="29">F138</f>
        <v>0</v>
      </c>
      <c r="G137" s="17">
        <f t="shared" si="29"/>
        <v>184</v>
      </c>
    </row>
    <row r="138" spans="1:7" ht="31.5">
      <c r="A138" s="114" t="s">
        <v>60</v>
      </c>
      <c r="B138" s="117">
        <v>2620220530</v>
      </c>
      <c r="C138" s="117"/>
      <c r="D138" s="49" t="s">
        <v>207</v>
      </c>
      <c r="E138" s="17">
        <f>E139</f>
        <v>170.1</v>
      </c>
      <c r="F138" s="17">
        <f t="shared" si="29"/>
        <v>0</v>
      </c>
      <c r="G138" s="17">
        <f t="shared" si="29"/>
        <v>184</v>
      </c>
    </row>
    <row r="139" spans="1:7" ht="31.5">
      <c r="A139" s="114" t="s">
        <v>60</v>
      </c>
      <c r="B139" s="117">
        <v>2620220530</v>
      </c>
      <c r="C139" s="117" t="s">
        <v>69</v>
      </c>
      <c r="D139" s="49" t="s">
        <v>95</v>
      </c>
      <c r="E139" s="17">
        <f>E140</f>
        <v>170.1</v>
      </c>
      <c r="F139" s="17">
        <f t="shared" si="29"/>
        <v>0</v>
      </c>
      <c r="G139" s="17">
        <f t="shared" si="29"/>
        <v>184</v>
      </c>
    </row>
    <row r="140" spans="1:7" ht="31.5">
      <c r="A140" s="117" t="s">
        <v>60</v>
      </c>
      <c r="B140" s="117">
        <v>2620220530</v>
      </c>
      <c r="C140" s="117">
        <v>240</v>
      </c>
      <c r="D140" s="49" t="s">
        <v>220</v>
      </c>
      <c r="E140" s="17">
        <f>'№ 4 ведом'!F102</f>
        <v>170.1</v>
      </c>
      <c r="F140" s="17">
        <f>'№ 4 ведом'!G102</f>
        <v>0</v>
      </c>
      <c r="G140" s="17">
        <f>'№ 4 ведом'!H102</f>
        <v>184</v>
      </c>
    </row>
    <row r="141" spans="1:7" ht="47.25">
      <c r="A141" s="117" t="s">
        <v>60</v>
      </c>
      <c r="B141" s="114">
        <v>2630000000</v>
      </c>
      <c r="C141" s="1"/>
      <c r="D141" s="50" t="s">
        <v>197</v>
      </c>
      <c r="E141" s="17">
        <f>E142</f>
        <v>26.5</v>
      </c>
      <c r="F141" s="17">
        <f t="shared" ref="F141:G144" si="30">F142</f>
        <v>26.5</v>
      </c>
      <c r="G141" s="17">
        <f t="shared" si="30"/>
        <v>26.5</v>
      </c>
    </row>
    <row r="142" spans="1:7" ht="31.5">
      <c r="A142" s="117" t="s">
        <v>60</v>
      </c>
      <c r="B142" s="117">
        <v>2630200000</v>
      </c>
      <c r="C142" s="1"/>
      <c r="D142" s="50" t="s">
        <v>200</v>
      </c>
      <c r="E142" s="17">
        <f>E143</f>
        <v>26.5</v>
      </c>
      <c r="F142" s="17">
        <f t="shared" si="30"/>
        <v>26.5</v>
      </c>
      <c r="G142" s="17">
        <f t="shared" si="30"/>
        <v>26.5</v>
      </c>
    </row>
    <row r="143" spans="1:7">
      <c r="A143" s="117" t="s">
        <v>60</v>
      </c>
      <c r="B143" s="117">
        <v>2630220250</v>
      </c>
      <c r="C143" s="1"/>
      <c r="D143" s="50" t="s">
        <v>198</v>
      </c>
      <c r="E143" s="17">
        <f>E144</f>
        <v>26.5</v>
      </c>
      <c r="F143" s="17">
        <f t="shared" si="30"/>
        <v>26.5</v>
      </c>
      <c r="G143" s="17">
        <f t="shared" si="30"/>
        <v>26.5</v>
      </c>
    </row>
    <row r="144" spans="1:7" ht="31.5">
      <c r="A144" s="117" t="s">
        <v>60</v>
      </c>
      <c r="B144" s="117">
        <v>2630220250</v>
      </c>
      <c r="C144" s="114" t="s">
        <v>69</v>
      </c>
      <c r="D144" s="118" t="s">
        <v>95</v>
      </c>
      <c r="E144" s="17">
        <f>E145</f>
        <v>26.5</v>
      </c>
      <c r="F144" s="17">
        <f t="shared" si="30"/>
        <v>26.5</v>
      </c>
      <c r="G144" s="17">
        <f t="shared" si="30"/>
        <v>26.5</v>
      </c>
    </row>
    <row r="145" spans="1:7" ht="31.5">
      <c r="A145" s="117" t="s">
        <v>60</v>
      </c>
      <c r="B145" s="117">
        <v>2630220250</v>
      </c>
      <c r="C145" s="117">
        <v>240</v>
      </c>
      <c r="D145" s="49" t="s">
        <v>220</v>
      </c>
      <c r="E145" s="17">
        <f>'№ 4 ведом'!F107</f>
        <v>26.5</v>
      </c>
      <c r="F145" s="17">
        <f>'№ 4 ведом'!G107</f>
        <v>26.5</v>
      </c>
      <c r="G145" s="17">
        <f>'№ 4 ведом'!H107</f>
        <v>26.5</v>
      </c>
    </row>
    <row r="146" spans="1:7">
      <c r="A146" s="117" t="s">
        <v>60</v>
      </c>
      <c r="B146" s="117">
        <v>9900000000</v>
      </c>
      <c r="C146" s="117"/>
      <c r="D146" s="49" t="s">
        <v>105</v>
      </c>
      <c r="E146" s="17">
        <f>E147</f>
        <v>36930.9</v>
      </c>
      <c r="F146" s="17">
        <f t="shared" ref="F146:G146" si="31">F147</f>
        <v>33934.6</v>
      </c>
      <c r="G146" s="17">
        <f t="shared" si="31"/>
        <v>33946.200000000004</v>
      </c>
    </row>
    <row r="147" spans="1:7" ht="31.5">
      <c r="A147" s="117" t="s">
        <v>60</v>
      </c>
      <c r="B147" s="117">
        <v>9990000000</v>
      </c>
      <c r="C147" s="117"/>
      <c r="D147" s="49" t="s">
        <v>146</v>
      </c>
      <c r="E147" s="17">
        <f>E148+E155</f>
        <v>36930.9</v>
      </c>
      <c r="F147" s="17">
        <f>F148+F155</f>
        <v>33934.6</v>
      </c>
      <c r="G147" s="17">
        <f>G148+G155</f>
        <v>33946.200000000004</v>
      </c>
    </row>
    <row r="148" spans="1:7" ht="31.5">
      <c r="A148" s="117" t="s">
        <v>60</v>
      </c>
      <c r="B148" s="117">
        <v>9990200000</v>
      </c>
      <c r="C148" s="24"/>
      <c r="D148" s="49" t="s">
        <v>117</v>
      </c>
      <c r="E148" s="17">
        <f>+E149+E152</f>
        <v>8555.1</v>
      </c>
      <c r="F148" s="17">
        <f>+F149+F152</f>
        <v>8577.0999999999985</v>
      </c>
      <c r="G148" s="17">
        <f>+G149+G152</f>
        <v>8580.3000000000011</v>
      </c>
    </row>
    <row r="149" spans="1:7" ht="78.75">
      <c r="A149" s="117" t="s">
        <v>60</v>
      </c>
      <c r="B149" s="117">
        <v>9990210540</v>
      </c>
      <c r="C149" s="117"/>
      <c r="D149" s="49" t="s">
        <v>153</v>
      </c>
      <c r="E149" s="17">
        <f t="shared" ref="E149:G150" si="32">E150</f>
        <v>290</v>
      </c>
      <c r="F149" s="17">
        <f t="shared" si="32"/>
        <v>292.3</v>
      </c>
      <c r="G149" s="17">
        <f t="shared" si="32"/>
        <v>294.60000000000002</v>
      </c>
    </row>
    <row r="150" spans="1:7" ht="63">
      <c r="A150" s="117" t="s">
        <v>60</v>
      </c>
      <c r="B150" s="117">
        <v>9990210540</v>
      </c>
      <c r="C150" s="117" t="s">
        <v>68</v>
      </c>
      <c r="D150" s="49" t="s">
        <v>1</v>
      </c>
      <c r="E150" s="17">
        <f t="shared" si="32"/>
        <v>290</v>
      </c>
      <c r="F150" s="17">
        <f t="shared" si="32"/>
        <v>292.3</v>
      </c>
      <c r="G150" s="17">
        <f t="shared" si="32"/>
        <v>294.60000000000002</v>
      </c>
    </row>
    <row r="151" spans="1:7" ht="31.5">
      <c r="A151" s="117" t="s">
        <v>60</v>
      </c>
      <c r="B151" s="117">
        <v>9990210540</v>
      </c>
      <c r="C151" s="117">
        <v>120</v>
      </c>
      <c r="D151" s="49" t="s">
        <v>221</v>
      </c>
      <c r="E151" s="17">
        <f>'№ 4 ведом'!F113</f>
        <v>290</v>
      </c>
      <c r="F151" s="17">
        <f>'№ 4 ведом'!G113</f>
        <v>292.3</v>
      </c>
      <c r="G151" s="17">
        <f>'№ 4 ведом'!H113</f>
        <v>294.60000000000002</v>
      </c>
    </row>
    <row r="152" spans="1:7" ht="47.25">
      <c r="A152" s="114" t="s">
        <v>60</v>
      </c>
      <c r="B152" s="117">
        <v>9990225000</v>
      </c>
      <c r="C152" s="117"/>
      <c r="D152" s="49" t="s">
        <v>118</v>
      </c>
      <c r="E152" s="17">
        <f t="shared" ref="E152:G153" si="33">E153</f>
        <v>8265.1</v>
      </c>
      <c r="F152" s="17">
        <f t="shared" si="33"/>
        <v>8284.7999999999993</v>
      </c>
      <c r="G152" s="17">
        <f t="shared" si="33"/>
        <v>8285.7000000000007</v>
      </c>
    </row>
    <row r="153" spans="1:7" ht="63">
      <c r="A153" s="114" t="s">
        <v>60</v>
      </c>
      <c r="B153" s="117">
        <v>9990225000</v>
      </c>
      <c r="C153" s="114" t="s">
        <v>68</v>
      </c>
      <c r="D153" s="118" t="s">
        <v>1</v>
      </c>
      <c r="E153" s="17">
        <f t="shared" si="33"/>
        <v>8265.1</v>
      </c>
      <c r="F153" s="17">
        <f t="shared" si="33"/>
        <v>8284.7999999999993</v>
      </c>
      <c r="G153" s="17">
        <f t="shared" si="33"/>
        <v>8285.7000000000007</v>
      </c>
    </row>
    <row r="154" spans="1:7" ht="31.5">
      <c r="A154" s="114" t="s">
        <v>60</v>
      </c>
      <c r="B154" s="117">
        <v>9990225000</v>
      </c>
      <c r="C154" s="117">
        <v>120</v>
      </c>
      <c r="D154" s="49" t="s">
        <v>221</v>
      </c>
      <c r="E154" s="17">
        <f>'№ 4 ведом'!F596</f>
        <v>8265.1</v>
      </c>
      <c r="F154" s="17">
        <f>'№ 4 ведом'!G596</f>
        <v>8284.7999999999993</v>
      </c>
      <c r="G154" s="17">
        <f>'№ 4 ведом'!H596</f>
        <v>8285.7000000000007</v>
      </c>
    </row>
    <row r="155" spans="1:7" ht="31.5">
      <c r="A155" s="117" t="s">
        <v>60</v>
      </c>
      <c r="B155" s="117">
        <v>9990300000</v>
      </c>
      <c r="C155" s="117"/>
      <c r="D155" s="49" t="s">
        <v>158</v>
      </c>
      <c r="E155" s="17">
        <f>E156+E158+E160</f>
        <v>28375.8</v>
      </c>
      <c r="F155" s="17">
        <f>F156+F158+F160</f>
        <v>25357.5</v>
      </c>
      <c r="G155" s="17">
        <f>G156+G158+G160</f>
        <v>25365.9</v>
      </c>
    </row>
    <row r="156" spans="1:7" ht="63">
      <c r="A156" s="117" t="s">
        <v>60</v>
      </c>
      <c r="B156" s="117">
        <v>9990300000</v>
      </c>
      <c r="C156" s="117" t="s">
        <v>68</v>
      </c>
      <c r="D156" s="49" t="s">
        <v>1</v>
      </c>
      <c r="E156" s="17">
        <f>E157</f>
        <v>21065.4</v>
      </c>
      <c r="F156" s="17">
        <f>F157</f>
        <v>21273</v>
      </c>
      <c r="G156" s="17">
        <f>G157</f>
        <v>21281.4</v>
      </c>
    </row>
    <row r="157" spans="1:7">
      <c r="A157" s="117" t="s">
        <v>60</v>
      </c>
      <c r="B157" s="117">
        <v>9990300000</v>
      </c>
      <c r="C157" s="117">
        <v>110</v>
      </c>
      <c r="D157" s="50" t="s">
        <v>159</v>
      </c>
      <c r="E157" s="17">
        <f>'№ 4 ведом'!F116</f>
        <v>21065.4</v>
      </c>
      <c r="F157" s="17">
        <f>'№ 4 ведом'!G116</f>
        <v>21273</v>
      </c>
      <c r="G157" s="17">
        <f>'№ 4 ведом'!H116</f>
        <v>21281.4</v>
      </c>
    </row>
    <row r="158" spans="1:7" ht="31.5">
      <c r="A158" s="117" t="s">
        <v>60</v>
      </c>
      <c r="B158" s="117">
        <v>9990300000</v>
      </c>
      <c r="C158" s="117" t="s">
        <v>69</v>
      </c>
      <c r="D158" s="49" t="s">
        <v>95</v>
      </c>
      <c r="E158" s="17">
        <f>E159</f>
        <v>7282.8</v>
      </c>
      <c r="F158" s="17">
        <f>F159</f>
        <v>4056.9</v>
      </c>
      <c r="G158" s="17">
        <f>G159</f>
        <v>4056.9</v>
      </c>
    </row>
    <row r="159" spans="1:7" ht="31.5">
      <c r="A159" s="117" t="s">
        <v>60</v>
      </c>
      <c r="B159" s="117">
        <v>9990300000</v>
      </c>
      <c r="C159" s="117">
        <v>240</v>
      </c>
      <c r="D159" s="49" t="s">
        <v>220</v>
      </c>
      <c r="E159" s="17">
        <f>'№ 4 ведом'!F118</f>
        <v>7282.8</v>
      </c>
      <c r="F159" s="17">
        <f>'№ 4 ведом'!G118</f>
        <v>4056.9</v>
      </c>
      <c r="G159" s="17">
        <f>'№ 4 ведом'!H118</f>
        <v>4056.9</v>
      </c>
    </row>
    <row r="160" spans="1:7">
      <c r="A160" s="117" t="s">
        <v>60</v>
      </c>
      <c r="B160" s="117">
        <v>9990300000</v>
      </c>
      <c r="C160" s="117" t="s">
        <v>70</v>
      </c>
      <c r="D160" s="49" t="s">
        <v>71</v>
      </c>
      <c r="E160" s="17">
        <f>E161</f>
        <v>27.6</v>
      </c>
      <c r="F160" s="17">
        <f>F161</f>
        <v>27.6</v>
      </c>
      <c r="G160" s="17">
        <f>G161</f>
        <v>27.6</v>
      </c>
    </row>
    <row r="161" spans="1:8">
      <c r="A161" s="117" t="s">
        <v>60</v>
      </c>
      <c r="B161" s="117">
        <v>9990300000</v>
      </c>
      <c r="C161" s="117">
        <v>850</v>
      </c>
      <c r="D161" s="49" t="s">
        <v>100</v>
      </c>
      <c r="E161" s="17">
        <f>'№ 4 ведом'!F120</f>
        <v>27.6</v>
      </c>
      <c r="F161" s="17">
        <f>'№ 4 ведом'!G120</f>
        <v>27.6</v>
      </c>
      <c r="G161" s="17">
        <f>'№ 4 ведом'!H120</f>
        <v>27.6</v>
      </c>
    </row>
    <row r="162" spans="1:8" ht="31.5">
      <c r="A162" s="4" t="s">
        <v>55</v>
      </c>
      <c r="B162" s="4" t="s">
        <v>66</v>
      </c>
      <c r="C162" s="4" t="s">
        <v>66</v>
      </c>
      <c r="D162" s="19" t="s">
        <v>24</v>
      </c>
      <c r="E162" s="6">
        <f>E163+E170</f>
        <v>12606.999999999998</v>
      </c>
      <c r="F162" s="6">
        <f>F163+F170</f>
        <v>12592.4</v>
      </c>
      <c r="G162" s="6">
        <f>G163+G170</f>
        <v>12596</v>
      </c>
    </row>
    <row r="163" spans="1:8">
      <c r="A163" s="117" t="s">
        <v>75</v>
      </c>
      <c r="B163" s="117" t="s">
        <v>66</v>
      </c>
      <c r="C163" s="117" t="s">
        <v>66</v>
      </c>
      <c r="D163" s="49" t="s">
        <v>76</v>
      </c>
      <c r="E163" s="17">
        <f t="shared" ref="E163:E168" si="34">E164</f>
        <v>1514.4</v>
      </c>
      <c r="F163" s="17">
        <f t="shared" ref="F163:G167" si="35">F164</f>
        <v>1514.4</v>
      </c>
      <c r="G163" s="17">
        <f t="shared" si="35"/>
        <v>1514.4</v>
      </c>
    </row>
    <row r="164" spans="1:8">
      <c r="A164" s="117" t="s">
        <v>75</v>
      </c>
      <c r="B164" s="117">
        <v>9900000000</v>
      </c>
      <c r="C164" s="117"/>
      <c r="D164" s="49" t="s">
        <v>105</v>
      </c>
      <c r="E164" s="17">
        <f t="shared" si="34"/>
        <v>1514.4</v>
      </c>
      <c r="F164" s="17">
        <f t="shared" si="35"/>
        <v>1514.4</v>
      </c>
      <c r="G164" s="17">
        <f t="shared" si="35"/>
        <v>1514.4</v>
      </c>
    </row>
    <row r="165" spans="1:8" ht="31.5">
      <c r="A165" s="117" t="s">
        <v>75</v>
      </c>
      <c r="B165" s="117">
        <v>9990000000</v>
      </c>
      <c r="C165" s="117"/>
      <c r="D165" s="49" t="s">
        <v>146</v>
      </c>
      <c r="E165" s="17">
        <f t="shared" si="34"/>
        <v>1514.4</v>
      </c>
      <c r="F165" s="17">
        <f t="shared" si="35"/>
        <v>1514.4</v>
      </c>
      <c r="G165" s="17">
        <f t="shared" si="35"/>
        <v>1514.4</v>
      </c>
    </row>
    <row r="166" spans="1:8" ht="31.5">
      <c r="A166" s="117" t="s">
        <v>75</v>
      </c>
      <c r="B166" s="117">
        <v>9990200000</v>
      </c>
      <c r="C166" s="24"/>
      <c r="D166" s="49" t="s">
        <v>117</v>
      </c>
      <c r="E166" s="17">
        <f t="shared" si="34"/>
        <v>1514.4</v>
      </c>
      <c r="F166" s="17">
        <f t="shared" si="35"/>
        <v>1514.4</v>
      </c>
      <c r="G166" s="17">
        <f t="shared" si="35"/>
        <v>1514.4</v>
      </c>
    </row>
    <row r="167" spans="1:8" ht="31.5">
      <c r="A167" s="117" t="s">
        <v>75</v>
      </c>
      <c r="B167" s="117">
        <v>9990259302</v>
      </c>
      <c r="C167" s="117"/>
      <c r="D167" s="49" t="s">
        <v>160</v>
      </c>
      <c r="E167" s="37">
        <f t="shared" si="34"/>
        <v>1514.4</v>
      </c>
      <c r="F167" s="37">
        <f t="shared" si="35"/>
        <v>1514.4</v>
      </c>
      <c r="G167" s="37">
        <f t="shared" si="35"/>
        <v>1514.4</v>
      </c>
      <c r="H167" s="30"/>
    </row>
    <row r="168" spans="1:8" ht="63">
      <c r="A168" s="117" t="s">
        <v>75</v>
      </c>
      <c r="B168" s="117">
        <v>9990259302</v>
      </c>
      <c r="C168" s="117" t="s">
        <v>68</v>
      </c>
      <c r="D168" s="49" t="s">
        <v>1</v>
      </c>
      <c r="E168" s="17">
        <f t="shared" si="34"/>
        <v>1514.4</v>
      </c>
      <c r="F168" s="17">
        <f>F169</f>
        <v>1514.4</v>
      </c>
      <c r="G168" s="17">
        <f>G169</f>
        <v>1514.4</v>
      </c>
    </row>
    <row r="169" spans="1:8" ht="31.5">
      <c r="A169" s="117" t="s">
        <v>75</v>
      </c>
      <c r="B169" s="117">
        <v>9990259302</v>
      </c>
      <c r="C169" s="117">
        <v>120</v>
      </c>
      <c r="D169" s="49" t="s">
        <v>221</v>
      </c>
      <c r="E169" s="17">
        <f>'№ 4 ведом'!F128</f>
        <v>1514.4</v>
      </c>
      <c r="F169" s="17">
        <f>'№ 4 ведом'!G128</f>
        <v>1514.4</v>
      </c>
      <c r="G169" s="17">
        <f>'№ 4 ведом'!H128</f>
        <v>1514.4</v>
      </c>
    </row>
    <row r="170" spans="1:8" ht="31.5">
      <c r="A170" s="22" t="s">
        <v>274</v>
      </c>
      <c r="B170" s="117"/>
      <c r="C170" s="117"/>
      <c r="D170" s="120" t="s">
        <v>275</v>
      </c>
      <c r="E170" s="17">
        <f t="shared" ref="E170:G175" si="36">E171</f>
        <v>11092.599999999999</v>
      </c>
      <c r="F170" s="17">
        <f t="shared" si="36"/>
        <v>11078</v>
      </c>
      <c r="G170" s="17">
        <f t="shared" si="36"/>
        <v>11081.6</v>
      </c>
    </row>
    <row r="171" spans="1:8" ht="31.5">
      <c r="A171" s="22" t="s">
        <v>274</v>
      </c>
      <c r="B171" s="114">
        <v>2500000000</v>
      </c>
      <c r="C171" s="117"/>
      <c r="D171" s="49" t="s">
        <v>303</v>
      </c>
      <c r="E171" s="17">
        <f>E172+E185</f>
        <v>11092.599999999999</v>
      </c>
      <c r="F171" s="17">
        <f>F172+F185</f>
        <v>11078</v>
      </c>
      <c r="G171" s="17">
        <f>G172+G185</f>
        <v>11081.6</v>
      </c>
    </row>
    <row r="172" spans="1:8">
      <c r="A172" s="22" t="s">
        <v>274</v>
      </c>
      <c r="B172" s="117">
        <v>2510000000</v>
      </c>
      <c r="C172" s="117"/>
      <c r="D172" s="49" t="s">
        <v>152</v>
      </c>
      <c r="E172" s="17">
        <f>E173+E177+E181</f>
        <v>10875.199999999999</v>
      </c>
      <c r="F172" s="17">
        <f t="shared" ref="F172:G172" si="37">F173+F177+F181</f>
        <v>10860.6</v>
      </c>
      <c r="G172" s="17">
        <f t="shared" si="37"/>
        <v>10864.2</v>
      </c>
    </row>
    <row r="173" spans="1:8" ht="47.25">
      <c r="A173" s="22" t="s">
        <v>274</v>
      </c>
      <c r="B173" s="117">
        <v>2510100000</v>
      </c>
      <c r="C173" s="117"/>
      <c r="D173" s="49" t="s">
        <v>176</v>
      </c>
      <c r="E173" s="17">
        <f>E174</f>
        <v>10724.3</v>
      </c>
      <c r="F173" s="17">
        <f t="shared" si="36"/>
        <v>10810.6</v>
      </c>
      <c r="G173" s="17">
        <f t="shared" si="36"/>
        <v>10814.2</v>
      </c>
    </row>
    <row r="174" spans="1:8" ht="31.5">
      <c r="A174" s="22" t="s">
        <v>274</v>
      </c>
      <c r="B174" s="117">
        <v>2510120010</v>
      </c>
      <c r="C174" s="117"/>
      <c r="D174" s="49" t="s">
        <v>123</v>
      </c>
      <c r="E174" s="17">
        <f t="shared" si="36"/>
        <v>10724.3</v>
      </c>
      <c r="F174" s="17">
        <f t="shared" si="36"/>
        <v>10810.6</v>
      </c>
      <c r="G174" s="17">
        <f t="shared" si="36"/>
        <v>10814.2</v>
      </c>
    </row>
    <row r="175" spans="1:8" ht="31.5">
      <c r="A175" s="22" t="s">
        <v>274</v>
      </c>
      <c r="B175" s="117">
        <v>2510120010</v>
      </c>
      <c r="C175" s="117">
        <v>600</v>
      </c>
      <c r="D175" s="49" t="s">
        <v>83</v>
      </c>
      <c r="E175" s="17">
        <f t="shared" si="36"/>
        <v>10724.3</v>
      </c>
      <c r="F175" s="17">
        <f t="shared" si="36"/>
        <v>10810.6</v>
      </c>
      <c r="G175" s="17">
        <f t="shared" si="36"/>
        <v>10814.2</v>
      </c>
    </row>
    <row r="176" spans="1:8">
      <c r="A176" s="22" t="s">
        <v>274</v>
      </c>
      <c r="B176" s="117">
        <v>2510120010</v>
      </c>
      <c r="C176" s="117">
        <v>610</v>
      </c>
      <c r="D176" s="118" t="s">
        <v>104</v>
      </c>
      <c r="E176" s="17">
        <f>'№ 4 ведом'!F135</f>
        <v>10724.3</v>
      </c>
      <c r="F176" s="17">
        <f>'№ 4 ведом'!G135</f>
        <v>10810.6</v>
      </c>
      <c r="G176" s="17">
        <f>'№ 4 ведом'!H135</f>
        <v>10814.2</v>
      </c>
    </row>
    <row r="177" spans="1:7" ht="31.5">
      <c r="A177" s="22" t="s">
        <v>274</v>
      </c>
      <c r="B177" s="133">
        <v>2510400000</v>
      </c>
      <c r="C177" s="133"/>
      <c r="D177" s="134" t="s">
        <v>348</v>
      </c>
      <c r="E177" s="17">
        <f>E178</f>
        <v>50</v>
      </c>
      <c r="F177" s="17">
        <f t="shared" ref="F177:G179" si="38">F178</f>
        <v>50</v>
      </c>
      <c r="G177" s="17">
        <f t="shared" si="38"/>
        <v>50</v>
      </c>
    </row>
    <row r="178" spans="1:7">
      <c r="A178" s="22" t="s">
        <v>274</v>
      </c>
      <c r="B178" s="133">
        <v>2510420300</v>
      </c>
      <c r="C178" s="133"/>
      <c r="D178" s="134" t="s">
        <v>349</v>
      </c>
      <c r="E178" s="17">
        <f>E179</f>
        <v>50</v>
      </c>
      <c r="F178" s="17">
        <f t="shared" si="38"/>
        <v>50</v>
      </c>
      <c r="G178" s="17">
        <f t="shared" si="38"/>
        <v>50</v>
      </c>
    </row>
    <row r="179" spans="1:7" ht="31.5">
      <c r="A179" s="22" t="s">
        <v>274</v>
      </c>
      <c r="B179" s="133">
        <v>2510420300</v>
      </c>
      <c r="C179" s="132" t="s">
        <v>69</v>
      </c>
      <c r="D179" s="134" t="s">
        <v>95</v>
      </c>
      <c r="E179" s="17">
        <f>E180</f>
        <v>50</v>
      </c>
      <c r="F179" s="17">
        <f t="shared" si="38"/>
        <v>50</v>
      </c>
      <c r="G179" s="17">
        <f t="shared" si="38"/>
        <v>50</v>
      </c>
    </row>
    <row r="180" spans="1:7" ht="31.5">
      <c r="A180" s="22" t="s">
        <v>274</v>
      </c>
      <c r="B180" s="133">
        <v>2510420300</v>
      </c>
      <c r="C180" s="133">
        <v>240</v>
      </c>
      <c r="D180" s="134" t="s">
        <v>220</v>
      </c>
      <c r="E180" s="17">
        <f>'№ 4 ведом'!F139</f>
        <v>50</v>
      </c>
      <c r="F180" s="17">
        <f>'№ 4 ведом'!G139</f>
        <v>50</v>
      </c>
      <c r="G180" s="17">
        <f>'№ 4 ведом'!H139</f>
        <v>50</v>
      </c>
    </row>
    <row r="181" spans="1:7" ht="63">
      <c r="A181" s="22" t="s">
        <v>274</v>
      </c>
      <c r="B181" s="223">
        <v>2510500000</v>
      </c>
      <c r="C181" s="223"/>
      <c r="D181" s="224" t="s">
        <v>450</v>
      </c>
      <c r="E181" s="17">
        <f>E182</f>
        <v>100.9</v>
      </c>
      <c r="F181" s="17">
        <f t="shared" ref="F181:G183" si="39">F182</f>
        <v>0</v>
      </c>
      <c r="G181" s="17">
        <f t="shared" si="39"/>
        <v>0</v>
      </c>
    </row>
    <row r="182" spans="1:7" ht="31.5">
      <c r="A182" s="22" t="s">
        <v>274</v>
      </c>
      <c r="B182" s="223">
        <v>2510520030</v>
      </c>
      <c r="C182" s="223"/>
      <c r="D182" s="224" t="s">
        <v>346</v>
      </c>
      <c r="E182" s="17">
        <f>E183</f>
        <v>100.9</v>
      </c>
      <c r="F182" s="17">
        <f t="shared" si="39"/>
        <v>0</v>
      </c>
      <c r="G182" s="17">
        <f t="shared" si="39"/>
        <v>0</v>
      </c>
    </row>
    <row r="183" spans="1:7" ht="31.5">
      <c r="A183" s="22" t="s">
        <v>274</v>
      </c>
      <c r="B183" s="223">
        <v>2510520030</v>
      </c>
      <c r="C183" s="223">
        <v>600</v>
      </c>
      <c r="D183" s="224" t="s">
        <v>83</v>
      </c>
      <c r="E183" s="17">
        <f>E184</f>
        <v>100.9</v>
      </c>
      <c r="F183" s="17">
        <f t="shared" si="39"/>
        <v>0</v>
      </c>
      <c r="G183" s="17">
        <f t="shared" si="39"/>
        <v>0</v>
      </c>
    </row>
    <row r="184" spans="1:7">
      <c r="A184" s="22" t="s">
        <v>274</v>
      </c>
      <c r="B184" s="223">
        <v>2510520030</v>
      </c>
      <c r="C184" s="223">
        <v>610</v>
      </c>
      <c r="D184" s="224" t="s">
        <v>104</v>
      </c>
      <c r="E184" s="17">
        <f>'№ 4 ведом'!F143</f>
        <v>100.9</v>
      </c>
      <c r="F184" s="17">
        <f>'№ 4 ведом'!G143</f>
        <v>0</v>
      </c>
      <c r="G184" s="17">
        <f>'№ 4 ведом'!H143</f>
        <v>0</v>
      </c>
    </row>
    <row r="185" spans="1:7" ht="31.5">
      <c r="A185" s="22" t="s">
        <v>274</v>
      </c>
      <c r="B185" s="114">
        <v>2520000000</v>
      </c>
      <c r="C185" s="117"/>
      <c r="D185" s="55" t="s">
        <v>231</v>
      </c>
      <c r="E185" s="17">
        <f>E186</f>
        <v>217.4</v>
      </c>
      <c r="F185" s="17">
        <f t="shared" ref="F185:G185" si="40">F186</f>
        <v>217.4</v>
      </c>
      <c r="G185" s="17">
        <f t="shared" si="40"/>
        <v>217.4</v>
      </c>
    </row>
    <row r="186" spans="1:7" ht="31.5">
      <c r="A186" s="22" t="s">
        <v>274</v>
      </c>
      <c r="B186" s="114">
        <v>2520500000</v>
      </c>
      <c r="C186" s="117"/>
      <c r="D186" s="118" t="s">
        <v>323</v>
      </c>
      <c r="E186" s="17">
        <f>E187</f>
        <v>217.4</v>
      </c>
      <c r="F186" s="17">
        <f t="shared" ref="F186:G188" si="41">F187</f>
        <v>217.4</v>
      </c>
      <c r="G186" s="17">
        <f t="shared" si="41"/>
        <v>217.4</v>
      </c>
    </row>
    <row r="187" spans="1:7">
      <c r="A187" s="22" t="s">
        <v>274</v>
      </c>
      <c r="B187" s="114">
        <v>2520520300</v>
      </c>
      <c r="C187" s="117"/>
      <c r="D187" s="118" t="s">
        <v>324</v>
      </c>
      <c r="E187" s="17">
        <f>E188</f>
        <v>217.4</v>
      </c>
      <c r="F187" s="17">
        <f t="shared" si="41"/>
        <v>217.4</v>
      </c>
      <c r="G187" s="17">
        <f t="shared" si="41"/>
        <v>217.4</v>
      </c>
    </row>
    <row r="188" spans="1:7" ht="31.5">
      <c r="A188" s="22" t="s">
        <v>274</v>
      </c>
      <c r="B188" s="114">
        <v>2520520300</v>
      </c>
      <c r="C188" s="117">
        <v>600</v>
      </c>
      <c r="D188" s="118" t="s">
        <v>83</v>
      </c>
      <c r="E188" s="17">
        <f>E189</f>
        <v>217.4</v>
      </c>
      <c r="F188" s="17">
        <f t="shared" si="41"/>
        <v>217.4</v>
      </c>
      <c r="G188" s="17">
        <f t="shared" si="41"/>
        <v>217.4</v>
      </c>
    </row>
    <row r="189" spans="1:7">
      <c r="A189" s="22" t="s">
        <v>274</v>
      </c>
      <c r="B189" s="114">
        <v>2520520300</v>
      </c>
      <c r="C189" s="117">
        <v>610</v>
      </c>
      <c r="D189" s="118" t="s">
        <v>104</v>
      </c>
      <c r="E189" s="17">
        <f>'№ 4 ведом'!F148</f>
        <v>217.4</v>
      </c>
      <c r="F189" s="17">
        <f>'№ 4 ведом'!G148</f>
        <v>217.4</v>
      </c>
      <c r="G189" s="17">
        <f>'№ 4 ведом'!H148</f>
        <v>217.4</v>
      </c>
    </row>
    <row r="190" spans="1:7">
      <c r="A190" s="4" t="s">
        <v>56</v>
      </c>
      <c r="B190" s="4" t="s">
        <v>66</v>
      </c>
      <c r="C190" s="4" t="s">
        <v>66</v>
      </c>
      <c r="D190" s="19" t="s">
        <v>25</v>
      </c>
      <c r="E190" s="43">
        <f>E191+E245</f>
        <v>172884.80000000002</v>
      </c>
      <c r="F190" s="43">
        <f>F191+F245</f>
        <v>136025</v>
      </c>
      <c r="G190" s="43">
        <f>G191+G245</f>
        <v>118442.7</v>
      </c>
    </row>
    <row r="191" spans="1:7">
      <c r="A191" s="117" t="s">
        <v>6</v>
      </c>
      <c r="B191" s="117" t="s">
        <v>66</v>
      </c>
      <c r="C191" s="117" t="s">
        <v>66</v>
      </c>
      <c r="D191" s="49" t="s">
        <v>89</v>
      </c>
      <c r="E191" s="17">
        <f>E192</f>
        <v>172599.1</v>
      </c>
      <c r="F191" s="17">
        <f t="shared" ref="F191:G191" si="42">F192</f>
        <v>135739.29999999999</v>
      </c>
      <c r="G191" s="17">
        <f t="shared" si="42"/>
        <v>118157</v>
      </c>
    </row>
    <row r="192" spans="1:7" ht="47.25">
      <c r="A192" s="117" t="s">
        <v>6</v>
      </c>
      <c r="B192" s="114">
        <v>2400000000</v>
      </c>
      <c r="C192" s="117"/>
      <c r="D192" s="118" t="s">
        <v>305</v>
      </c>
      <c r="E192" s="17">
        <f>E193+E226</f>
        <v>172599.1</v>
      </c>
      <c r="F192" s="17">
        <f>F193+F226</f>
        <v>135739.29999999999</v>
      </c>
      <c r="G192" s="17">
        <f>G193+G226</f>
        <v>118157</v>
      </c>
    </row>
    <row r="193" spans="1:7">
      <c r="A193" s="117" t="s">
        <v>6</v>
      </c>
      <c r="B193" s="114">
        <v>2410000000</v>
      </c>
      <c r="C193" s="117"/>
      <c r="D193" s="49" t="s">
        <v>124</v>
      </c>
      <c r="E193" s="17">
        <f>E194+E200+E213</f>
        <v>165609.9</v>
      </c>
      <c r="F193" s="17">
        <f>F194+F200+F213</f>
        <v>129918</v>
      </c>
      <c r="G193" s="17">
        <f>G194+G200+G213</f>
        <v>114619.2</v>
      </c>
    </row>
    <row r="194" spans="1:7">
      <c r="A194" s="117" t="s">
        <v>6</v>
      </c>
      <c r="B194" s="114">
        <v>2410100000</v>
      </c>
      <c r="C194" s="24"/>
      <c r="D194" s="49" t="s">
        <v>177</v>
      </c>
      <c r="E194" s="17">
        <f>E195</f>
        <v>66505.7</v>
      </c>
      <c r="F194" s="17">
        <f t="shared" ref="F194:G194" si="43">F195</f>
        <v>57412.6</v>
      </c>
      <c r="G194" s="17">
        <f t="shared" si="43"/>
        <v>39699.299999999996</v>
      </c>
    </row>
    <row r="195" spans="1:7" ht="31.5">
      <c r="A195" s="117" t="s">
        <v>6</v>
      </c>
      <c r="B195" s="226" t="s">
        <v>458</v>
      </c>
      <c r="C195" s="117"/>
      <c r="D195" s="49" t="s">
        <v>125</v>
      </c>
      <c r="E195" s="17">
        <f>E196+E198</f>
        <v>66505.7</v>
      </c>
      <c r="F195" s="17">
        <f t="shared" ref="F195:G195" si="44">F196+F198</f>
        <v>57412.6</v>
      </c>
      <c r="G195" s="17">
        <f t="shared" si="44"/>
        <v>39699.299999999996</v>
      </c>
    </row>
    <row r="196" spans="1:7" ht="31.5">
      <c r="A196" s="117" t="s">
        <v>6</v>
      </c>
      <c r="B196" s="226" t="s">
        <v>458</v>
      </c>
      <c r="C196" s="114" t="s">
        <v>69</v>
      </c>
      <c r="D196" s="118" t="s">
        <v>95</v>
      </c>
      <c r="E196" s="17">
        <f>E197</f>
        <v>61561.5</v>
      </c>
      <c r="F196" s="17">
        <f t="shared" ref="F196:G196" si="45">F197</f>
        <v>52468.4</v>
      </c>
      <c r="G196" s="17">
        <f t="shared" si="45"/>
        <v>34755.1</v>
      </c>
    </row>
    <row r="197" spans="1:7" ht="31.5">
      <c r="A197" s="117" t="s">
        <v>6</v>
      </c>
      <c r="B197" s="226" t="s">
        <v>458</v>
      </c>
      <c r="C197" s="117">
        <v>240</v>
      </c>
      <c r="D197" s="118" t="s">
        <v>220</v>
      </c>
      <c r="E197" s="17">
        <f>'№ 4 ведом'!F156</f>
        <v>61561.5</v>
      </c>
      <c r="F197" s="17">
        <f>'№ 4 ведом'!G156</f>
        <v>52468.4</v>
      </c>
      <c r="G197" s="17">
        <f>'№ 4 ведом'!H156</f>
        <v>34755.1</v>
      </c>
    </row>
    <row r="198" spans="1:7" ht="31.5">
      <c r="A198" s="226" t="s">
        <v>6</v>
      </c>
      <c r="B198" s="226" t="s">
        <v>458</v>
      </c>
      <c r="C198" s="226">
        <v>600</v>
      </c>
      <c r="D198" s="227" t="s">
        <v>83</v>
      </c>
      <c r="E198" s="17">
        <f>E199</f>
        <v>4944.2</v>
      </c>
      <c r="F198" s="17">
        <f t="shared" ref="F198:G198" si="46">F199</f>
        <v>4944.2</v>
      </c>
      <c r="G198" s="17">
        <f t="shared" si="46"/>
        <v>4944.2</v>
      </c>
    </row>
    <row r="199" spans="1:7">
      <c r="A199" s="226" t="s">
        <v>6</v>
      </c>
      <c r="B199" s="226" t="s">
        <v>458</v>
      </c>
      <c r="C199" s="226">
        <v>610</v>
      </c>
      <c r="D199" s="227" t="s">
        <v>104</v>
      </c>
      <c r="E199" s="17">
        <f>'№ 4 ведом'!F158</f>
        <v>4944.2</v>
      </c>
      <c r="F199" s="17">
        <f>'№ 4 ведом'!G158</f>
        <v>4944.2</v>
      </c>
      <c r="G199" s="17">
        <f>'№ 4 ведом'!H158</f>
        <v>4944.2</v>
      </c>
    </row>
    <row r="200" spans="1:7" ht="47.25">
      <c r="A200" s="117" t="s">
        <v>6</v>
      </c>
      <c r="B200" s="114">
        <v>2410200000</v>
      </c>
      <c r="C200" s="117"/>
      <c r="D200" s="49" t="s">
        <v>178</v>
      </c>
      <c r="E200" s="17">
        <f>E204+E210+E207+E201</f>
        <v>81162.900000000009</v>
      </c>
      <c r="F200" s="17">
        <f t="shared" ref="F200:G200" si="47">F204+F210+F207+F201</f>
        <v>59995.3</v>
      </c>
      <c r="G200" s="17">
        <f t="shared" si="47"/>
        <v>62395.199999999997</v>
      </c>
    </row>
    <row r="201" spans="1:7">
      <c r="A201" s="310" t="s">
        <v>6</v>
      </c>
      <c r="B201" s="310" t="s">
        <v>459</v>
      </c>
      <c r="C201" s="310"/>
      <c r="D201" s="55" t="s">
        <v>228</v>
      </c>
      <c r="E201" s="17">
        <f>E202</f>
        <v>18324.7</v>
      </c>
      <c r="F201" s="17">
        <f t="shared" ref="F201:G202" si="48">F202</f>
        <v>0</v>
      </c>
      <c r="G201" s="17">
        <f t="shared" si="48"/>
        <v>0</v>
      </c>
    </row>
    <row r="202" spans="1:7" ht="31.5">
      <c r="A202" s="310" t="s">
        <v>6</v>
      </c>
      <c r="B202" s="310" t="s">
        <v>459</v>
      </c>
      <c r="C202" s="310" t="s">
        <v>69</v>
      </c>
      <c r="D202" s="55" t="s">
        <v>95</v>
      </c>
      <c r="E202" s="17">
        <f>E203</f>
        <v>18324.7</v>
      </c>
      <c r="F202" s="17">
        <f t="shared" si="48"/>
        <v>0</v>
      </c>
      <c r="G202" s="17">
        <f t="shared" si="48"/>
        <v>0</v>
      </c>
    </row>
    <row r="203" spans="1:7" ht="31.5">
      <c r="A203" s="310" t="s">
        <v>6</v>
      </c>
      <c r="B203" s="310" t="s">
        <v>459</v>
      </c>
      <c r="C203" s="310">
        <v>240</v>
      </c>
      <c r="D203" s="55" t="s">
        <v>220</v>
      </c>
      <c r="E203" s="17">
        <f>'№ 4 ведом'!F162</f>
        <v>18324.7</v>
      </c>
      <c r="F203" s="17">
        <f>'№ 4 ведом'!G162</f>
        <v>0</v>
      </c>
      <c r="G203" s="17">
        <f>'№ 4 ведом'!H162</f>
        <v>0</v>
      </c>
    </row>
    <row r="204" spans="1:7" ht="31.5">
      <c r="A204" s="117" t="s">
        <v>6</v>
      </c>
      <c r="B204" s="204" t="s">
        <v>446</v>
      </c>
      <c r="C204" s="117"/>
      <c r="D204" s="118" t="s">
        <v>236</v>
      </c>
      <c r="E204" s="17">
        <f t="shared" ref="E204:G205" si="49">E205</f>
        <v>51919.1</v>
      </c>
      <c r="F204" s="17">
        <f t="shared" si="49"/>
        <v>53995.8</v>
      </c>
      <c r="G204" s="17">
        <f t="shared" si="49"/>
        <v>56155.7</v>
      </c>
    </row>
    <row r="205" spans="1:7" ht="31.5">
      <c r="A205" s="117" t="s">
        <v>6</v>
      </c>
      <c r="B205" s="204" t="s">
        <v>446</v>
      </c>
      <c r="C205" s="114" t="s">
        <v>69</v>
      </c>
      <c r="D205" s="118" t="s">
        <v>95</v>
      </c>
      <c r="E205" s="17">
        <f t="shared" si="49"/>
        <v>51919.1</v>
      </c>
      <c r="F205" s="17">
        <f t="shared" si="49"/>
        <v>53995.8</v>
      </c>
      <c r="G205" s="17">
        <f t="shared" si="49"/>
        <v>56155.7</v>
      </c>
    </row>
    <row r="206" spans="1:7" ht="31.5">
      <c r="A206" s="117" t="s">
        <v>6</v>
      </c>
      <c r="B206" s="204" t="s">
        <v>446</v>
      </c>
      <c r="C206" s="117">
        <v>240</v>
      </c>
      <c r="D206" s="118" t="s">
        <v>220</v>
      </c>
      <c r="E206" s="17">
        <f>'№ 4 ведом'!F165</f>
        <v>51919.1</v>
      </c>
      <c r="F206" s="17">
        <f>'№ 4 ведом'!G165</f>
        <v>53995.8</v>
      </c>
      <c r="G206" s="17">
        <f>'№ 4 ведом'!H165</f>
        <v>56155.7</v>
      </c>
    </row>
    <row r="207" spans="1:7" ht="31.5">
      <c r="A207" s="311" t="s">
        <v>6</v>
      </c>
      <c r="B207" s="311" t="s">
        <v>742</v>
      </c>
      <c r="C207" s="311"/>
      <c r="D207" s="312" t="s">
        <v>743</v>
      </c>
      <c r="E207" s="17">
        <f t="shared" ref="E207:G208" si="50">E208</f>
        <v>5150.3</v>
      </c>
      <c r="F207" s="17">
        <f t="shared" si="50"/>
        <v>0</v>
      </c>
      <c r="G207" s="17">
        <f t="shared" si="50"/>
        <v>0</v>
      </c>
    </row>
    <row r="208" spans="1:7" ht="31.5">
      <c r="A208" s="311" t="s">
        <v>6</v>
      </c>
      <c r="B208" s="311" t="s">
        <v>742</v>
      </c>
      <c r="C208" s="310" t="s">
        <v>69</v>
      </c>
      <c r="D208" s="312" t="s">
        <v>95</v>
      </c>
      <c r="E208" s="17">
        <f t="shared" si="50"/>
        <v>5150.3</v>
      </c>
      <c r="F208" s="17">
        <f t="shared" si="50"/>
        <v>0</v>
      </c>
      <c r="G208" s="17">
        <f t="shared" si="50"/>
        <v>0</v>
      </c>
    </row>
    <row r="209" spans="1:7" ht="31.5">
      <c r="A209" s="311" t="s">
        <v>6</v>
      </c>
      <c r="B209" s="311" t="s">
        <v>742</v>
      </c>
      <c r="C209" s="311">
        <v>240</v>
      </c>
      <c r="D209" s="312" t="s">
        <v>220</v>
      </c>
      <c r="E209" s="17">
        <f>'№ 4 ведом'!F168</f>
        <v>5150.3</v>
      </c>
      <c r="F209" s="17">
        <f>'№ 4 ведом'!G168</f>
        <v>0</v>
      </c>
      <c r="G209" s="17">
        <f>'№ 4 ведом'!H168</f>
        <v>0</v>
      </c>
    </row>
    <row r="210" spans="1:7" ht="31.5">
      <c r="A210" s="117" t="s">
        <v>6</v>
      </c>
      <c r="B210" s="204" t="s">
        <v>447</v>
      </c>
      <c r="C210" s="117"/>
      <c r="D210" s="118" t="s">
        <v>247</v>
      </c>
      <c r="E210" s="17">
        <f t="shared" ref="E210:G211" si="51">E211</f>
        <v>5768.8</v>
      </c>
      <c r="F210" s="17">
        <f t="shared" si="51"/>
        <v>5999.5</v>
      </c>
      <c r="G210" s="17">
        <f t="shared" si="51"/>
        <v>6239.5</v>
      </c>
    </row>
    <row r="211" spans="1:7" ht="31.5">
      <c r="A211" s="117" t="s">
        <v>6</v>
      </c>
      <c r="B211" s="204" t="s">
        <v>447</v>
      </c>
      <c r="C211" s="114" t="s">
        <v>69</v>
      </c>
      <c r="D211" s="118" t="s">
        <v>95</v>
      </c>
      <c r="E211" s="17">
        <f t="shared" si="51"/>
        <v>5768.8</v>
      </c>
      <c r="F211" s="17">
        <f t="shared" si="51"/>
        <v>5999.5</v>
      </c>
      <c r="G211" s="17">
        <f t="shared" si="51"/>
        <v>6239.5</v>
      </c>
    </row>
    <row r="212" spans="1:7" ht="31.5">
      <c r="A212" s="117" t="s">
        <v>6</v>
      </c>
      <c r="B212" s="204" t="s">
        <v>447</v>
      </c>
      <c r="C212" s="117">
        <v>240</v>
      </c>
      <c r="D212" s="118" t="s">
        <v>220</v>
      </c>
      <c r="E212" s="17">
        <f>'№ 4 ведом'!F171</f>
        <v>5768.8</v>
      </c>
      <c r="F212" s="17">
        <f>'№ 4 ведом'!G171</f>
        <v>5999.5</v>
      </c>
      <c r="G212" s="17">
        <f>'№ 4 ведом'!H171</f>
        <v>6239.5</v>
      </c>
    </row>
    <row r="213" spans="1:7" ht="47.25">
      <c r="A213" s="117" t="s">
        <v>6</v>
      </c>
      <c r="B213" s="117">
        <v>2410300000</v>
      </c>
      <c r="C213" s="117"/>
      <c r="D213" s="154" t="s">
        <v>230</v>
      </c>
      <c r="E213" s="17">
        <f>E217+E223+E220+E216</f>
        <v>17941.299999999996</v>
      </c>
      <c r="F213" s="17">
        <f>F217+F223+F220+F216</f>
        <v>12510.1</v>
      </c>
      <c r="G213" s="17">
        <f>G217+G223+G220+G216</f>
        <v>12524.7</v>
      </c>
    </row>
    <row r="214" spans="1:7">
      <c r="A214" s="310" t="s">
        <v>6</v>
      </c>
      <c r="B214" s="310" t="s">
        <v>741</v>
      </c>
      <c r="C214" s="310"/>
      <c r="D214" s="55" t="s">
        <v>228</v>
      </c>
      <c r="E214" s="17">
        <f>E215</f>
        <v>182.1</v>
      </c>
      <c r="F214" s="17">
        <f t="shared" ref="F214:G215" si="52">F215</f>
        <v>467.1</v>
      </c>
      <c r="G214" s="17">
        <f t="shared" si="52"/>
        <v>0</v>
      </c>
    </row>
    <row r="215" spans="1:7" ht="31.5">
      <c r="A215" s="310" t="s">
        <v>6</v>
      </c>
      <c r="B215" s="310" t="s">
        <v>741</v>
      </c>
      <c r="C215" s="310" t="s">
        <v>69</v>
      </c>
      <c r="D215" s="55" t="s">
        <v>95</v>
      </c>
      <c r="E215" s="17">
        <f>E216</f>
        <v>182.1</v>
      </c>
      <c r="F215" s="17">
        <f t="shared" si="52"/>
        <v>467.1</v>
      </c>
      <c r="G215" s="17">
        <f t="shared" si="52"/>
        <v>0</v>
      </c>
    </row>
    <row r="216" spans="1:7" ht="31.5">
      <c r="A216" s="310" t="s">
        <v>6</v>
      </c>
      <c r="B216" s="310" t="s">
        <v>741</v>
      </c>
      <c r="C216" s="310">
        <v>240</v>
      </c>
      <c r="D216" s="55" t="s">
        <v>220</v>
      </c>
      <c r="E216" s="17">
        <f>'№ 4 ведом'!F175</f>
        <v>182.1</v>
      </c>
      <c r="F216" s="17">
        <f>'№ 4 ведом'!G175</f>
        <v>467.1</v>
      </c>
      <c r="G216" s="17">
        <f>'№ 4 ведом'!H175</f>
        <v>0</v>
      </c>
    </row>
    <row r="217" spans="1:7" ht="47.25">
      <c r="A217" s="117" t="s">
        <v>6</v>
      </c>
      <c r="B217" s="204" t="s">
        <v>448</v>
      </c>
      <c r="C217" s="117"/>
      <c r="D217" s="154" t="s">
        <v>237</v>
      </c>
      <c r="E217" s="17">
        <f t="shared" ref="E217:G218" si="53">E218</f>
        <v>10421.799999999999</v>
      </c>
      <c r="F217" s="17">
        <f t="shared" si="53"/>
        <v>10838.7</v>
      </c>
      <c r="G217" s="17">
        <f t="shared" si="53"/>
        <v>11272.2</v>
      </c>
    </row>
    <row r="218" spans="1:7" ht="31.5">
      <c r="A218" s="117" t="s">
        <v>6</v>
      </c>
      <c r="B218" s="204" t="s">
        <v>448</v>
      </c>
      <c r="C218" s="114" t="s">
        <v>69</v>
      </c>
      <c r="D218" s="118" t="s">
        <v>95</v>
      </c>
      <c r="E218" s="17">
        <f t="shared" si="53"/>
        <v>10421.799999999999</v>
      </c>
      <c r="F218" s="17">
        <f t="shared" si="53"/>
        <v>10838.7</v>
      </c>
      <c r="G218" s="17">
        <f t="shared" si="53"/>
        <v>11272.2</v>
      </c>
    </row>
    <row r="219" spans="1:7" ht="31.5">
      <c r="A219" s="117" t="s">
        <v>6</v>
      </c>
      <c r="B219" s="204" t="s">
        <v>448</v>
      </c>
      <c r="C219" s="117">
        <v>240</v>
      </c>
      <c r="D219" s="118" t="s">
        <v>220</v>
      </c>
      <c r="E219" s="17">
        <f>'№ 4 ведом'!F178</f>
        <v>10421.799999999999</v>
      </c>
      <c r="F219" s="17">
        <f>'№ 4 ведом'!G178</f>
        <v>10838.7</v>
      </c>
      <c r="G219" s="17">
        <f>'№ 4 ведом'!H178</f>
        <v>11272.2</v>
      </c>
    </row>
    <row r="220" spans="1:7" ht="31.5">
      <c r="A220" s="117" t="s">
        <v>6</v>
      </c>
      <c r="B220" s="311" t="s">
        <v>736</v>
      </c>
      <c r="C220" s="117"/>
      <c r="D220" s="312" t="s">
        <v>740</v>
      </c>
      <c r="E220" s="17">
        <f t="shared" ref="E220:G221" si="54">E221</f>
        <v>6179.4</v>
      </c>
      <c r="F220" s="17">
        <f t="shared" si="54"/>
        <v>0</v>
      </c>
      <c r="G220" s="17">
        <f t="shared" si="54"/>
        <v>0</v>
      </c>
    </row>
    <row r="221" spans="1:7" ht="31.5">
      <c r="A221" s="117" t="s">
        <v>6</v>
      </c>
      <c r="B221" s="311" t="s">
        <v>736</v>
      </c>
      <c r="C221" s="114" t="s">
        <v>69</v>
      </c>
      <c r="D221" s="55" t="s">
        <v>95</v>
      </c>
      <c r="E221" s="17">
        <f t="shared" si="54"/>
        <v>6179.4</v>
      </c>
      <c r="F221" s="17">
        <f t="shared" si="54"/>
        <v>0</v>
      </c>
      <c r="G221" s="17">
        <f t="shared" si="54"/>
        <v>0</v>
      </c>
    </row>
    <row r="222" spans="1:7" ht="31.5">
      <c r="A222" s="117" t="s">
        <v>6</v>
      </c>
      <c r="B222" s="311" t="s">
        <v>736</v>
      </c>
      <c r="C222" s="117">
        <v>240</v>
      </c>
      <c r="D222" s="55" t="s">
        <v>220</v>
      </c>
      <c r="E222" s="17">
        <f>'№ 4 ведом'!F181</f>
        <v>6179.4</v>
      </c>
      <c r="F222" s="17">
        <f>'№ 4 ведом'!G181</f>
        <v>0</v>
      </c>
      <c r="G222" s="17">
        <f>'№ 4 ведом'!H181</f>
        <v>0</v>
      </c>
    </row>
    <row r="223" spans="1:7" ht="47.25">
      <c r="A223" s="117" t="s">
        <v>6</v>
      </c>
      <c r="B223" s="204" t="s">
        <v>449</v>
      </c>
      <c r="C223" s="117"/>
      <c r="D223" s="118" t="s">
        <v>248</v>
      </c>
      <c r="E223" s="17">
        <f t="shared" ref="E223:G224" si="55">E224</f>
        <v>1158</v>
      </c>
      <c r="F223" s="17">
        <f t="shared" si="55"/>
        <v>1204.3</v>
      </c>
      <c r="G223" s="17">
        <f t="shared" si="55"/>
        <v>1252.5</v>
      </c>
    </row>
    <row r="224" spans="1:7" ht="31.5">
      <c r="A224" s="117" t="s">
        <v>6</v>
      </c>
      <c r="B224" s="204" t="s">
        <v>449</v>
      </c>
      <c r="C224" s="114" t="s">
        <v>69</v>
      </c>
      <c r="D224" s="118" t="s">
        <v>95</v>
      </c>
      <c r="E224" s="17">
        <f t="shared" si="55"/>
        <v>1158</v>
      </c>
      <c r="F224" s="17">
        <f t="shared" si="55"/>
        <v>1204.3</v>
      </c>
      <c r="G224" s="17">
        <f t="shared" si="55"/>
        <v>1252.5</v>
      </c>
    </row>
    <row r="225" spans="1:7" ht="31.5">
      <c r="A225" s="117" t="s">
        <v>6</v>
      </c>
      <c r="B225" s="204" t="s">
        <v>449</v>
      </c>
      <c r="C225" s="117">
        <v>240</v>
      </c>
      <c r="D225" s="118" t="s">
        <v>220</v>
      </c>
      <c r="E225" s="17">
        <f>'№ 4 ведом'!F184</f>
        <v>1158</v>
      </c>
      <c r="F225" s="17">
        <f>'№ 4 ведом'!G184</f>
        <v>1204.3</v>
      </c>
      <c r="G225" s="17">
        <f>'№ 4 ведом'!H184</f>
        <v>1252.5</v>
      </c>
    </row>
    <row r="226" spans="1:7">
      <c r="A226" s="117" t="s">
        <v>6</v>
      </c>
      <c r="B226" s="114">
        <v>2420000000</v>
      </c>
      <c r="C226" s="117"/>
      <c r="D226" s="49" t="s">
        <v>126</v>
      </c>
      <c r="E226" s="17">
        <f>E227+E235+E231</f>
        <v>6989.1999999999989</v>
      </c>
      <c r="F226" s="17">
        <f t="shared" ref="F226:G226" si="56">F227+F235+F231</f>
        <v>5821.3</v>
      </c>
      <c r="G226" s="17">
        <f t="shared" si="56"/>
        <v>3537.8</v>
      </c>
    </row>
    <row r="227" spans="1:7" ht="31.5">
      <c r="A227" s="117" t="s">
        <v>6</v>
      </c>
      <c r="B227" s="114">
        <v>2420100000</v>
      </c>
      <c r="C227" s="117"/>
      <c r="D227" s="49" t="s">
        <v>179</v>
      </c>
      <c r="E227" s="17">
        <f>E228</f>
        <v>2384.4</v>
      </c>
      <c r="F227" s="17">
        <f t="shared" ref="F227:G227" si="57">F228</f>
        <v>2313.3000000000002</v>
      </c>
      <c r="G227" s="17">
        <f t="shared" si="57"/>
        <v>0</v>
      </c>
    </row>
    <row r="228" spans="1:7">
      <c r="A228" s="117" t="s">
        <v>6</v>
      </c>
      <c r="B228" s="226" t="s">
        <v>460</v>
      </c>
      <c r="C228" s="117"/>
      <c r="D228" s="49" t="s">
        <v>127</v>
      </c>
      <c r="E228" s="17">
        <f>E229</f>
        <v>2384.4</v>
      </c>
      <c r="F228" s="17">
        <f t="shared" ref="E228:G229" si="58">F229</f>
        <v>2313.3000000000002</v>
      </c>
      <c r="G228" s="17">
        <f t="shared" si="58"/>
        <v>0</v>
      </c>
    </row>
    <row r="229" spans="1:7" ht="31.5">
      <c r="A229" s="117" t="s">
        <v>6</v>
      </c>
      <c r="B229" s="226" t="s">
        <v>460</v>
      </c>
      <c r="C229" s="114" t="s">
        <v>69</v>
      </c>
      <c r="D229" s="118" t="s">
        <v>95</v>
      </c>
      <c r="E229" s="17">
        <f t="shared" si="58"/>
        <v>2384.4</v>
      </c>
      <c r="F229" s="17">
        <f t="shared" si="58"/>
        <v>2313.3000000000002</v>
      </c>
      <c r="G229" s="17">
        <f t="shared" si="58"/>
        <v>0</v>
      </c>
    </row>
    <row r="230" spans="1:7" ht="31.5">
      <c r="A230" s="117" t="s">
        <v>6</v>
      </c>
      <c r="B230" s="226" t="s">
        <v>460</v>
      </c>
      <c r="C230" s="117">
        <v>240</v>
      </c>
      <c r="D230" s="118" t="s">
        <v>220</v>
      </c>
      <c r="E230" s="17">
        <f>'№ 4 ведом'!F189</f>
        <v>2384.4</v>
      </c>
      <c r="F230" s="17">
        <f>'№ 4 ведом'!G189</f>
        <v>2313.3000000000002</v>
      </c>
      <c r="G230" s="17">
        <f>'№ 4 ведом'!H189</f>
        <v>0</v>
      </c>
    </row>
    <row r="231" spans="1:7" ht="47.25">
      <c r="A231" s="311" t="s">
        <v>6</v>
      </c>
      <c r="B231" s="310">
        <v>2420200000</v>
      </c>
      <c r="C231" s="311"/>
      <c r="D231" s="312" t="s">
        <v>746</v>
      </c>
      <c r="E231" s="17">
        <f>E232</f>
        <v>397.9</v>
      </c>
      <c r="F231" s="17">
        <f t="shared" ref="F231:G233" si="59">F232</f>
        <v>106.2</v>
      </c>
      <c r="G231" s="17">
        <f t="shared" si="59"/>
        <v>0</v>
      </c>
    </row>
    <row r="232" spans="1:7">
      <c r="A232" s="311" t="s">
        <v>6</v>
      </c>
      <c r="B232" s="311" t="s">
        <v>747</v>
      </c>
      <c r="C232" s="311"/>
      <c r="D232" s="55" t="s">
        <v>228</v>
      </c>
      <c r="E232" s="17">
        <f>E233</f>
        <v>397.9</v>
      </c>
      <c r="F232" s="17">
        <f t="shared" si="59"/>
        <v>106.2</v>
      </c>
      <c r="G232" s="17">
        <f t="shared" si="59"/>
        <v>0</v>
      </c>
    </row>
    <row r="233" spans="1:7" ht="31.5">
      <c r="A233" s="311" t="s">
        <v>6</v>
      </c>
      <c r="B233" s="311" t="s">
        <v>747</v>
      </c>
      <c r="C233" s="310" t="s">
        <v>69</v>
      </c>
      <c r="D233" s="312" t="s">
        <v>95</v>
      </c>
      <c r="E233" s="17">
        <f>E234</f>
        <v>397.9</v>
      </c>
      <c r="F233" s="17">
        <f t="shared" si="59"/>
        <v>106.2</v>
      </c>
      <c r="G233" s="17">
        <f t="shared" si="59"/>
        <v>0</v>
      </c>
    </row>
    <row r="234" spans="1:7" ht="31.5">
      <c r="A234" s="311" t="s">
        <v>6</v>
      </c>
      <c r="B234" s="311" t="s">
        <v>747</v>
      </c>
      <c r="C234" s="311">
        <v>240</v>
      </c>
      <c r="D234" s="312" t="s">
        <v>220</v>
      </c>
      <c r="E234" s="17">
        <f>'№ 4 ведом'!F193</f>
        <v>397.9</v>
      </c>
      <c r="F234" s="17">
        <f>'№ 4 ведом'!G193</f>
        <v>106.2</v>
      </c>
      <c r="G234" s="17">
        <f>'№ 4 ведом'!H193</f>
        <v>0</v>
      </c>
    </row>
    <row r="235" spans="1:7" ht="47.25">
      <c r="A235" s="117" t="s">
        <v>6</v>
      </c>
      <c r="B235" s="200" t="s">
        <v>423</v>
      </c>
      <c r="C235" s="200"/>
      <c r="D235" s="309" t="s">
        <v>433</v>
      </c>
      <c r="E235" s="17">
        <f>E236+E242+E239</f>
        <v>4206.8999999999996</v>
      </c>
      <c r="F235" s="17">
        <f>F236+F242+F239</f>
        <v>3401.7999999999997</v>
      </c>
      <c r="G235" s="17">
        <f>G236+G242+G239</f>
        <v>3537.8</v>
      </c>
    </row>
    <row r="236" spans="1:7" ht="63">
      <c r="A236" s="117" t="s">
        <v>6</v>
      </c>
      <c r="B236" s="200" t="s">
        <v>424</v>
      </c>
      <c r="C236" s="200"/>
      <c r="D236" s="306" t="s">
        <v>238</v>
      </c>
      <c r="E236" s="17">
        <f t="shared" ref="E236:G237" si="60">E237</f>
        <v>2943.8</v>
      </c>
      <c r="F236" s="17">
        <f t="shared" si="60"/>
        <v>3061.6</v>
      </c>
      <c r="G236" s="17">
        <f t="shared" si="60"/>
        <v>3184</v>
      </c>
    </row>
    <row r="237" spans="1:7" ht="31.5">
      <c r="A237" s="117" t="s">
        <v>6</v>
      </c>
      <c r="B237" s="200" t="s">
        <v>424</v>
      </c>
      <c r="C237" s="199" t="s">
        <v>69</v>
      </c>
      <c r="D237" s="201" t="s">
        <v>95</v>
      </c>
      <c r="E237" s="17">
        <f t="shared" si="60"/>
        <v>2943.8</v>
      </c>
      <c r="F237" s="17">
        <f t="shared" si="60"/>
        <v>3061.6</v>
      </c>
      <c r="G237" s="17">
        <f t="shared" si="60"/>
        <v>3184</v>
      </c>
    </row>
    <row r="238" spans="1:7" ht="31.5">
      <c r="A238" s="117" t="s">
        <v>6</v>
      </c>
      <c r="B238" s="200" t="s">
        <v>424</v>
      </c>
      <c r="C238" s="200">
        <v>240</v>
      </c>
      <c r="D238" s="201" t="s">
        <v>220</v>
      </c>
      <c r="E238" s="17">
        <f>'№ 4 ведом'!F197</f>
        <v>2943.8</v>
      </c>
      <c r="F238" s="17">
        <f>'№ 4 ведом'!G197</f>
        <v>3061.6</v>
      </c>
      <c r="G238" s="17">
        <f>'№ 4 ведом'!H197</f>
        <v>3184</v>
      </c>
    </row>
    <row r="239" spans="1:7" ht="47.25">
      <c r="A239" s="231" t="s">
        <v>6</v>
      </c>
      <c r="B239" s="230" t="s">
        <v>733</v>
      </c>
      <c r="C239" s="230"/>
      <c r="D239" s="55" t="s">
        <v>734</v>
      </c>
      <c r="E239" s="17">
        <f t="shared" ref="E239:G240" si="61">E240</f>
        <v>936</v>
      </c>
      <c r="F239" s="17">
        <f t="shared" si="61"/>
        <v>0</v>
      </c>
      <c r="G239" s="17">
        <f t="shared" si="61"/>
        <v>0</v>
      </c>
    </row>
    <row r="240" spans="1:7" ht="31.5">
      <c r="A240" s="231" t="s">
        <v>6</v>
      </c>
      <c r="B240" s="230" t="s">
        <v>733</v>
      </c>
      <c r="C240" s="230" t="s">
        <v>69</v>
      </c>
      <c r="D240" s="232" t="s">
        <v>95</v>
      </c>
      <c r="E240" s="17">
        <f t="shared" si="61"/>
        <v>936</v>
      </c>
      <c r="F240" s="17">
        <f t="shared" si="61"/>
        <v>0</v>
      </c>
      <c r="G240" s="17">
        <f t="shared" si="61"/>
        <v>0</v>
      </c>
    </row>
    <row r="241" spans="1:7" ht="31.5">
      <c r="A241" s="231" t="s">
        <v>6</v>
      </c>
      <c r="B241" s="230" t="s">
        <v>733</v>
      </c>
      <c r="C241" s="230">
        <v>240</v>
      </c>
      <c r="D241" s="232" t="s">
        <v>220</v>
      </c>
      <c r="E241" s="17">
        <f>'№ 4 ведом'!F200</f>
        <v>936</v>
      </c>
      <c r="F241" s="17">
        <f>'№ 4 ведом'!G200</f>
        <v>0</v>
      </c>
      <c r="G241" s="17">
        <f>'№ 4 ведом'!H200</f>
        <v>0</v>
      </c>
    </row>
    <row r="242" spans="1:7" ht="47.25">
      <c r="A242" s="117" t="s">
        <v>6</v>
      </c>
      <c r="B242" s="200" t="s">
        <v>425</v>
      </c>
      <c r="C242" s="200"/>
      <c r="D242" s="201" t="s">
        <v>229</v>
      </c>
      <c r="E242" s="17">
        <f t="shared" ref="E242:G243" si="62">E243</f>
        <v>327.10000000000002</v>
      </c>
      <c r="F242" s="17">
        <f t="shared" si="62"/>
        <v>340.2</v>
      </c>
      <c r="G242" s="17">
        <f t="shared" si="62"/>
        <v>353.8</v>
      </c>
    </row>
    <row r="243" spans="1:7" ht="31.5">
      <c r="A243" s="117" t="s">
        <v>6</v>
      </c>
      <c r="B243" s="200" t="s">
        <v>425</v>
      </c>
      <c r="C243" s="199" t="s">
        <v>69</v>
      </c>
      <c r="D243" s="201" t="s">
        <v>95</v>
      </c>
      <c r="E243" s="17">
        <f t="shared" si="62"/>
        <v>327.10000000000002</v>
      </c>
      <c r="F243" s="17">
        <f t="shared" si="62"/>
        <v>340.2</v>
      </c>
      <c r="G243" s="17">
        <f t="shared" si="62"/>
        <v>353.8</v>
      </c>
    </row>
    <row r="244" spans="1:7" ht="31.5">
      <c r="A244" s="117" t="s">
        <v>6</v>
      </c>
      <c r="B244" s="200" t="s">
        <v>425</v>
      </c>
      <c r="C244" s="200">
        <v>240</v>
      </c>
      <c r="D244" s="201" t="s">
        <v>220</v>
      </c>
      <c r="E244" s="17">
        <f>'№ 4 ведом'!F203</f>
        <v>327.10000000000002</v>
      </c>
      <c r="F244" s="17">
        <f>'№ 4 ведом'!G203</f>
        <v>340.2</v>
      </c>
      <c r="G244" s="17">
        <f>'№ 4 ведом'!H203</f>
        <v>353.8</v>
      </c>
    </row>
    <row r="245" spans="1:7">
      <c r="A245" s="117" t="s">
        <v>48</v>
      </c>
      <c r="B245" s="117" t="s">
        <v>66</v>
      </c>
      <c r="C245" s="117" t="s">
        <v>66</v>
      </c>
      <c r="D245" s="49" t="s">
        <v>26</v>
      </c>
      <c r="E245" s="17">
        <f>E246</f>
        <v>285.7</v>
      </c>
      <c r="F245" s="17">
        <f>F246</f>
        <v>285.7</v>
      </c>
      <c r="G245" s="17">
        <f>G246</f>
        <v>285.7</v>
      </c>
    </row>
    <row r="246" spans="1:7" ht="47.25">
      <c r="A246" s="117" t="s">
        <v>48</v>
      </c>
      <c r="B246" s="114">
        <v>2600000000</v>
      </c>
      <c r="C246" s="114"/>
      <c r="D246" s="118" t="s">
        <v>307</v>
      </c>
      <c r="E246" s="17">
        <f>E247+E252</f>
        <v>285.7</v>
      </c>
      <c r="F246" s="17">
        <f>F247+F252</f>
        <v>285.7</v>
      </c>
      <c r="G246" s="17">
        <f>G247+G252</f>
        <v>285.7</v>
      </c>
    </row>
    <row r="247" spans="1:7" ht="31.5">
      <c r="A247" s="114" t="s">
        <v>48</v>
      </c>
      <c r="B247" s="114">
        <v>2610000000</v>
      </c>
      <c r="C247" s="114"/>
      <c r="D247" s="118" t="s">
        <v>107</v>
      </c>
      <c r="E247" s="17">
        <f t="shared" ref="E247:G250" si="63">E248</f>
        <v>252.7</v>
      </c>
      <c r="F247" s="17">
        <f t="shared" si="63"/>
        <v>252.7</v>
      </c>
      <c r="G247" s="17">
        <f t="shared" si="63"/>
        <v>252.7</v>
      </c>
    </row>
    <row r="248" spans="1:7">
      <c r="A248" s="114" t="s">
        <v>48</v>
      </c>
      <c r="B248" s="114">
        <v>2610100000</v>
      </c>
      <c r="C248" s="114"/>
      <c r="D248" s="118" t="s">
        <v>108</v>
      </c>
      <c r="E248" s="17">
        <f t="shared" si="63"/>
        <v>252.7</v>
      </c>
      <c r="F248" s="17">
        <f t="shared" si="63"/>
        <v>252.7</v>
      </c>
      <c r="G248" s="17">
        <f t="shared" si="63"/>
        <v>252.7</v>
      </c>
    </row>
    <row r="249" spans="1:7" ht="31.5">
      <c r="A249" s="114" t="s">
        <v>48</v>
      </c>
      <c r="B249" s="114">
        <v>2610120240</v>
      </c>
      <c r="C249" s="114"/>
      <c r="D249" s="118" t="s">
        <v>111</v>
      </c>
      <c r="E249" s="17">
        <f t="shared" si="63"/>
        <v>252.7</v>
      </c>
      <c r="F249" s="17">
        <f t="shared" si="63"/>
        <v>252.7</v>
      </c>
      <c r="G249" s="17">
        <f t="shared" si="63"/>
        <v>252.7</v>
      </c>
    </row>
    <row r="250" spans="1:7" ht="31.5">
      <c r="A250" s="114" t="s">
        <v>48</v>
      </c>
      <c r="B250" s="114">
        <v>2610120240</v>
      </c>
      <c r="C250" s="114" t="s">
        <v>69</v>
      </c>
      <c r="D250" s="118" t="s">
        <v>95</v>
      </c>
      <c r="E250" s="17">
        <f t="shared" si="63"/>
        <v>252.7</v>
      </c>
      <c r="F250" s="17">
        <f t="shared" si="63"/>
        <v>252.7</v>
      </c>
      <c r="G250" s="17">
        <f t="shared" si="63"/>
        <v>252.7</v>
      </c>
    </row>
    <row r="251" spans="1:7" ht="31.5">
      <c r="A251" s="114" t="s">
        <v>48</v>
      </c>
      <c r="B251" s="114">
        <v>2610120240</v>
      </c>
      <c r="C251" s="117">
        <v>240</v>
      </c>
      <c r="D251" s="118" t="s">
        <v>220</v>
      </c>
      <c r="E251" s="17">
        <f>'№ 4 ведом'!F604</f>
        <v>252.7</v>
      </c>
      <c r="F251" s="17">
        <f>'№ 4 ведом'!G604</f>
        <v>252.7</v>
      </c>
      <c r="G251" s="17">
        <f>'№ 4 ведом'!H604</f>
        <v>252.7</v>
      </c>
    </row>
    <row r="252" spans="1:7" ht="31.5">
      <c r="A252" s="117" t="s">
        <v>48</v>
      </c>
      <c r="B252" s="114">
        <v>2640000000</v>
      </c>
      <c r="C252" s="99"/>
      <c r="D252" s="118" t="s">
        <v>335</v>
      </c>
      <c r="E252" s="17">
        <f>E253</f>
        <v>33</v>
      </c>
      <c r="F252" s="17">
        <f t="shared" ref="F252:G255" si="64">F253</f>
        <v>33</v>
      </c>
      <c r="G252" s="17">
        <f t="shared" si="64"/>
        <v>33</v>
      </c>
    </row>
    <row r="253" spans="1:7" ht="31.5">
      <c r="A253" s="117" t="s">
        <v>48</v>
      </c>
      <c r="B253" s="114">
        <v>2640300000</v>
      </c>
      <c r="C253" s="77"/>
      <c r="D253" s="118" t="s">
        <v>336</v>
      </c>
      <c r="E253" s="17">
        <f>E254</f>
        <v>33</v>
      </c>
      <c r="F253" s="17">
        <f t="shared" si="64"/>
        <v>33</v>
      </c>
      <c r="G253" s="17">
        <f t="shared" si="64"/>
        <v>33</v>
      </c>
    </row>
    <row r="254" spans="1:7" ht="31.5">
      <c r="A254" s="117" t="s">
        <v>48</v>
      </c>
      <c r="B254" s="114">
        <v>2640320210</v>
      </c>
      <c r="C254" s="77"/>
      <c r="D254" s="118" t="s">
        <v>337</v>
      </c>
      <c r="E254" s="17">
        <f>E255</f>
        <v>33</v>
      </c>
      <c r="F254" s="17">
        <f t="shared" si="64"/>
        <v>33</v>
      </c>
      <c r="G254" s="17">
        <f t="shared" si="64"/>
        <v>33</v>
      </c>
    </row>
    <row r="255" spans="1:7" ht="31.5">
      <c r="A255" s="117" t="s">
        <v>48</v>
      </c>
      <c r="B255" s="114">
        <v>2640320210</v>
      </c>
      <c r="C255" s="99" t="s">
        <v>69</v>
      </c>
      <c r="D255" s="118" t="s">
        <v>95</v>
      </c>
      <c r="E255" s="17">
        <f>E256</f>
        <v>33</v>
      </c>
      <c r="F255" s="17">
        <f t="shared" si="64"/>
        <v>33</v>
      </c>
      <c r="G255" s="17">
        <f t="shared" si="64"/>
        <v>33</v>
      </c>
    </row>
    <row r="256" spans="1:7" ht="31.5">
      <c r="A256" s="117" t="s">
        <v>48</v>
      </c>
      <c r="B256" s="114">
        <v>2640320210</v>
      </c>
      <c r="C256" s="77">
        <v>240</v>
      </c>
      <c r="D256" s="118" t="s">
        <v>220</v>
      </c>
      <c r="E256" s="17">
        <f>'№ 4 ведом'!F210</f>
        <v>33</v>
      </c>
      <c r="F256" s="17">
        <f>'№ 4 ведом'!G210</f>
        <v>33</v>
      </c>
      <c r="G256" s="17">
        <f>'№ 4 ведом'!H210</f>
        <v>33</v>
      </c>
    </row>
    <row r="257" spans="1:7">
      <c r="A257" s="4" t="s">
        <v>57</v>
      </c>
      <c r="B257" s="4" t="s">
        <v>66</v>
      </c>
      <c r="C257" s="78" t="s">
        <v>66</v>
      </c>
      <c r="D257" s="19" t="s">
        <v>27</v>
      </c>
      <c r="E257" s="59">
        <f>E258+E277+E265+E328</f>
        <v>121178.20000000001</v>
      </c>
      <c r="F257" s="59">
        <f>F258+F277+F265+F328</f>
        <v>69813.100000000006</v>
      </c>
      <c r="G257" s="59">
        <f>G258+G277+G265+G328</f>
        <v>50002.700000000004</v>
      </c>
    </row>
    <row r="258" spans="1:7">
      <c r="A258" s="114" t="s">
        <v>4</v>
      </c>
      <c r="B258" s="114" t="s">
        <v>66</v>
      </c>
      <c r="C258" s="99" t="s">
        <v>66</v>
      </c>
      <c r="D258" s="118" t="s">
        <v>5</v>
      </c>
      <c r="E258" s="17">
        <f t="shared" ref="E258:G263" si="65">E259</f>
        <v>3109.2</v>
      </c>
      <c r="F258" s="17">
        <f t="shared" si="65"/>
        <v>2490</v>
      </c>
      <c r="G258" s="17">
        <f t="shared" si="65"/>
        <v>2490</v>
      </c>
    </row>
    <row r="259" spans="1:7" ht="47.25">
      <c r="A259" s="114" t="s">
        <v>4</v>
      </c>
      <c r="B259" s="114">
        <v>2600000000</v>
      </c>
      <c r="C259" s="114"/>
      <c r="D259" s="118" t="s">
        <v>307</v>
      </c>
      <c r="E259" s="17">
        <f t="shared" si="65"/>
        <v>3109.2</v>
      </c>
      <c r="F259" s="17">
        <f t="shared" si="65"/>
        <v>2490</v>
      </c>
      <c r="G259" s="17">
        <f t="shared" si="65"/>
        <v>2490</v>
      </c>
    </row>
    <row r="260" spans="1:7" ht="31.5">
      <c r="A260" s="114" t="s">
        <v>4</v>
      </c>
      <c r="B260" s="114">
        <v>2610000000</v>
      </c>
      <c r="C260" s="114"/>
      <c r="D260" s="118" t="s">
        <v>107</v>
      </c>
      <c r="E260" s="17">
        <f t="shared" si="65"/>
        <v>3109.2</v>
      </c>
      <c r="F260" s="17">
        <f t="shared" si="65"/>
        <v>2490</v>
      </c>
      <c r="G260" s="17">
        <f t="shared" si="65"/>
        <v>2490</v>
      </c>
    </row>
    <row r="261" spans="1:7">
      <c r="A261" s="114" t="s">
        <v>4</v>
      </c>
      <c r="B261" s="114">
        <v>2610100000</v>
      </c>
      <c r="C261" s="114"/>
      <c r="D261" s="118" t="s">
        <v>108</v>
      </c>
      <c r="E261" s="17">
        <f t="shared" si="65"/>
        <v>3109.2</v>
      </c>
      <c r="F261" s="17">
        <f t="shared" si="65"/>
        <v>2490</v>
      </c>
      <c r="G261" s="17">
        <f t="shared" si="65"/>
        <v>2490</v>
      </c>
    </row>
    <row r="262" spans="1:7" ht="47.25">
      <c r="A262" s="114" t="s">
        <v>4</v>
      </c>
      <c r="B262" s="114">
        <v>2610120230</v>
      </c>
      <c r="C262" s="114"/>
      <c r="D262" s="118" t="s">
        <v>113</v>
      </c>
      <c r="E262" s="17">
        <f t="shared" si="65"/>
        <v>3109.2</v>
      </c>
      <c r="F262" s="17">
        <f t="shared" si="65"/>
        <v>2490</v>
      </c>
      <c r="G262" s="17">
        <f t="shared" si="65"/>
        <v>2490</v>
      </c>
    </row>
    <row r="263" spans="1:7" ht="31.5">
      <c r="A263" s="114" t="s">
        <v>4</v>
      </c>
      <c r="B263" s="114">
        <v>2610120230</v>
      </c>
      <c r="C263" s="114" t="s">
        <v>69</v>
      </c>
      <c r="D263" s="118" t="s">
        <v>95</v>
      </c>
      <c r="E263" s="17">
        <f t="shared" si="65"/>
        <v>3109.2</v>
      </c>
      <c r="F263" s="17">
        <f t="shared" si="65"/>
        <v>2490</v>
      </c>
      <c r="G263" s="17">
        <f t="shared" si="65"/>
        <v>2490</v>
      </c>
    </row>
    <row r="264" spans="1:7" ht="31.5">
      <c r="A264" s="114" t="s">
        <v>4</v>
      </c>
      <c r="B264" s="114">
        <v>2610120230</v>
      </c>
      <c r="C264" s="117">
        <v>240</v>
      </c>
      <c r="D264" s="118" t="s">
        <v>220</v>
      </c>
      <c r="E264" s="17">
        <f>'№ 4 ведом'!F612</f>
        <v>3109.2</v>
      </c>
      <c r="F264" s="17">
        <f>'№ 4 ведом'!G612</f>
        <v>2490</v>
      </c>
      <c r="G264" s="17">
        <f>'№ 4 ведом'!H612</f>
        <v>2490</v>
      </c>
    </row>
    <row r="265" spans="1:7">
      <c r="A265" s="22" t="s">
        <v>232</v>
      </c>
      <c r="B265" s="117"/>
      <c r="C265" s="117"/>
      <c r="D265" s="120" t="s">
        <v>233</v>
      </c>
      <c r="E265" s="17">
        <f>E266+E272</f>
        <v>37963.9</v>
      </c>
      <c r="F265" s="17">
        <f t="shared" ref="F265:G265" si="66">F266+F272</f>
        <v>20000</v>
      </c>
      <c r="G265" s="17">
        <f t="shared" si="66"/>
        <v>14000</v>
      </c>
    </row>
    <row r="266" spans="1:7" ht="47.25">
      <c r="A266" s="22" t="s">
        <v>232</v>
      </c>
      <c r="B266" s="114">
        <v>2400000000</v>
      </c>
      <c r="C266" s="117"/>
      <c r="D266" s="55" t="s">
        <v>305</v>
      </c>
      <c r="E266" s="17">
        <f t="shared" ref="E266:G267" si="67">E267</f>
        <v>13963.9</v>
      </c>
      <c r="F266" s="17">
        <f t="shared" si="67"/>
        <v>0</v>
      </c>
      <c r="G266" s="17">
        <f t="shared" si="67"/>
        <v>0</v>
      </c>
    </row>
    <row r="267" spans="1:7" ht="31.5">
      <c r="A267" s="22" t="s">
        <v>232</v>
      </c>
      <c r="B267" s="114">
        <v>2430000000</v>
      </c>
      <c r="C267" s="117"/>
      <c r="D267" s="8" t="s">
        <v>318</v>
      </c>
      <c r="E267" s="17">
        <f>E268</f>
        <v>13963.9</v>
      </c>
      <c r="F267" s="17">
        <f t="shared" si="67"/>
        <v>0</v>
      </c>
      <c r="G267" s="17">
        <f t="shared" si="67"/>
        <v>0</v>
      </c>
    </row>
    <row r="268" spans="1:7" ht="31.5">
      <c r="A268" s="22" t="s">
        <v>232</v>
      </c>
      <c r="B268" s="133">
        <v>2430100000</v>
      </c>
      <c r="C268" s="133"/>
      <c r="D268" s="8" t="s">
        <v>351</v>
      </c>
      <c r="E268" s="17">
        <f>E269</f>
        <v>13963.9</v>
      </c>
      <c r="F268" s="17">
        <f t="shared" ref="F268:G270" si="68">F269</f>
        <v>0</v>
      </c>
      <c r="G268" s="17">
        <f t="shared" si="68"/>
        <v>0</v>
      </c>
    </row>
    <row r="269" spans="1:7">
      <c r="A269" s="22" t="s">
        <v>232</v>
      </c>
      <c r="B269" s="133">
        <v>2430120100</v>
      </c>
      <c r="C269" s="133"/>
      <c r="D269" s="42" t="s">
        <v>352</v>
      </c>
      <c r="E269" s="17">
        <f>E270</f>
        <v>13963.9</v>
      </c>
      <c r="F269" s="17">
        <f t="shared" si="68"/>
        <v>0</v>
      </c>
      <c r="G269" s="17">
        <f t="shared" si="68"/>
        <v>0</v>
      </c>
    </row>
    <row r="270" spans="1:7" ht="31.5">
      <c r="A270" s="22" t="s">
        <v>232</v>
      </c>
      <c r="B270" s="133">
        <v>2430120100</v>
      </c>
      <c r="C270" s="132" t="s">
        <v>72</v>
      </c>
      <c r="D270" s="55" t="s">
        <v>96</v>
      </c>
      <c r="E270" s="17">
        <f>E271</f>
        <v>13963.9</v>
      </c>
      <c r="F270" s="17">
        <f t="shared" si="68"/>
        <v>0</v>
      </c>
      <c r="G270" s="17">
        <f t="shared" si="68"/>
        <v>0</v>
      </c>
    </row>
    <row r="271" spans="1:7">
      <c r="A271" s="22" t="s">
        <v>232</v>
      </c>
      <c r="B271" s="133">
        <v>2430120100</v>
      </c>
      <c r="C271" s="132" t="s">
        <v>119</v>
      </c>
      <c r="D271" s="55" t="s">
        <v>120</v>
      </c>
      <c r="E271" s="17">
        <f>'№ 4 ведом'!F218</f>
        <v>13963.9</v>
      </c>
      <c r="F271" s="17">
        <f>'№ 4 ведом'!G218</f>
        <v>0</v>
      </c>
      <c r="G271" s="17">
        <f>'№ 4 ведом'!H218</f>
        <v>0</v>
      </c>
    </row>
    <row r="272" spans="1:7">
      <c r="A272" s="22" t="s">
        <v>232</v>
      </c>
      <c r="B272" s="316">
        <v>9900000000</v>
      </c>
      <c r="C272" s="316"/>
      <c r="D272" s="317" t="s">
        <v>105</v>
      </c>
      <c r="E272" s="17">
        <f>E273</f>
        <v>24000</v>
      </c>
      <c r="F272" s="17">
        <f t="shared" ref="F272:G275" si="69">F273</f>
        <v>20000</v>
      </c>
      <c r="G272" s="17">
        <f t="shared" si="69"/>
        <v>14000</v>
      </c>
    </row>
    <row r="273" spans="1:7" ht="31.5">
      <c r="A273" s="22" t="s">
        <v>232</v>
      </c>
      <c r="B273" s="316">
        <v>9930000000</v>
      </c>
      <c r="C273" s="316"/>
      <c r="D273" s="55" t="s">
        <v>156</v>
      </c>
      <c r="E273" s="17">
        <f>E274</f>
        <v>24000</v>
      </c>
      <c r="F273" s="17">
        <f t="shared" si="69"/>
        <v>20000</v>
      </c>
      <c r="G273" s="17">
        <f t="shared" si="69"/>
        <v>14000</v>
      </c>
    </row>
    <row r="274" spans="1:7" ht="47.25">
      <c r="A274" s="22" t="s">
        <v>232</v>
      </c>
      <c r="B274" s="316">
        <v>9930020600</v>
      </c>
      <c r="C274" s="2"/>
      <c r="D274" s="320" t="s">
        <v>748</v>
      </c>
      <c r="E274" s="17">
        <f>E275</f>
        <v>24000</v>
      </c>
      <c r="F274" s="17">
        <f t="shared" si="69"/>
        <v>20000</v>
      </c>
      <c r="G274" s="17">
        <f t="shared" si="69"/>
        <v>14000</v>
      </c>
    </row>
    <row r="275" spans="1:7">
      <c r="A275" s="22" t="s">
        <v>232</v>
      </c>
      <c r="B275" s="316">
        <v>9930020600</v>
      </c>
      <c r="C275" s="315" t="s">
        <v>70</v>
      </c>
      <c r="D275" s="317" t="s">
        <v>71</v>
      </c>
      <c r="E275" s="17">
        <f>E276</f>
        <v>24000</v>
      </c>
      <c r="F275" s="17">
        <f t="shared" si="69"/>
        <v>20000</v>
      </c>
      <c r="G275" s="17">
        <f t="shared" si="69"/>
        <v>14000</v>
      </c>
    </row>
    <row r="276" spans="1:7">
      <c r="A276" s="22" t="s">
        <v>232</v>
      </c>
      <c r="B276" s="316">
        <v>9930020600</v>
      </c>
      <c r="C276" s="2" t="s">
        <v>161</v>
      </c>
      <c r="D276" s="47" t="s">
        <v>162</v>
      </c>
      <c r="E276" s="17">
        <f>'№ 4 ведом'!F574</f>
        <v>24000</v>
      </c>
      <c r="F276" s="17">
        <f>'№ 4 ведом'!G574</f>
        <v>20000</v>
      </c>
      <c r="G276" s="17">
        <f>'№ 4 ведом'!H574</f>
        <v>14000</v>
      </c>
    </row>
    <row r="277" spans="1:7">
      <c r="A277" s="117" t="s">
        <v>49</v>
      </c>
      <c r="B277" s="117" t="s">
        <v>66</v>
      </c>
      <c r="C277" s="117" t="s">
        <v>66</v>
      </c>
      <c r="D277" s="49" t="s">
        <v>28</v>
      </c>
      <c r="E277" s="17">
        <f>E278</f>
        <v>72830.5</v>
      </c>
      <c r="F277" s="17">
        <f>F278</f>
        <v>40048.5</v>
      </c>
      <c r="G277" s="17">
        <f>G278</f>
        <v>26238.100000000002</v>
      </c>
    </row>
    <row r="278" spans="1:7" ht="47.25">
      <c r="A278" s="117" t="s">
        <v>49</v>
      </c>
      <c r="B278" s="114">
        <v>2300000000</v>
      </c>
      <c r="C278" s="117"/>
      <c r="D278" s="49" t="s">
        <v>306</v>
      </c>
      <c r="E278" s="17">
        <f>E279+E297+E320</f>
        <v>72830.5</v>
      </c>
      <c r="F278" s="17">
        <f>F279+F297+F320</f>
        <v>40048.5</v>
      </c>
      <c r="G278" s="17">
        <f>G279+G297+G320</f>
        <v>26238.100000000002</v>
      </c>
    </row>
    <row r="279" spans="1:7" ht="47.25">
      <c r="A279" s="117" t="s">
        <v>49</v>
      </c>
      <c r="B279" s="114">
        <v>2310000000</v>
      </c>
      <c r="C279" s="117"/>
      <c r="D279" s="49" t="s">
        <v>211</v>
      </c>
      <c r="E279" s="21">
        <f>E284+E280</f>
        <v>14389.300000000001</v>
      </c>
      <c r="F279" s="21">
        <f t="shared" ref="F279:G279" si="70">F284+F280</f>
        <v>9743.3000000000011</v>
      </c>
      <c r="G279" s="21">
        <f t="shared" si="70"/>
        <v>163</v>
      </c>
    </row>
    <row r="280" spans="1:7" ht="31.5">
      <c r="A280" s="311" t="s">
        <v>49</v>
      </c>
      <c r="B280" s="310">
        <v>2310100000</v>
      </c>
      <c r="C280" s="311"/>
      <c r="D280" s="312" t="s">
        <v>744</v>
      </c>
      <c r="E280" s="21">
        <f>E281</f>
        <v>658.5</v>
      </c>
      <c r="F280" s="21">
        <f t="shared" ref="F280:G282" si="71">F281</f>
        <v>967.5</v>
      </c>
      <c r="G280" s="21">
        <f t="shared" si="71"/>
        <v>0</v>
      </c>
    </row>
    <row r="281" spans="1:7">
      <c r="A281" s="311" t="s">
        <v>49</v>
      </c>
      <c r="B281" s="310">
        <v>2310120100</v>
      </c>
      <c r="C281" s="310"/>
      <c r="D281" s="61" t="s">
        <v>227</v>
      </c>
      <c r="E281" s="21">
        <f>E282</f>
        <v>658.5</v>
      </c>
      <c r="F281" s="21">
        <f t="shared" si="71"/>
        <v>967.5</v>
      </c>
      <c r="G281" s="21">
        <f t="shared" si="71"/>
        <v>0</v>
      </c>
    </row>
    <row r="282" spans="1:7" ht="31.5">
      <c r="A282" s="311" t="s">
        <v>49</v>
      </c>
      <c r="B282" s="310">
        <v>2310120100</v>
      </c>
      <c r="C282" s="310" t="s">
        <v>69</v>
      </c>
      <c r="D282" s="55" t="s">
        <v>95</v>
      </c>
      <c r="E282" s="21">
        <f>E283</f>
        <v>658.5</v>
      </c>
      <c r="F282" s="21">
        <f t="shared" si="71"/>
        <v>967.5</v>
      </c>
      <c r="G282" s="21">
        <f t="shared" si="71"/>
        <v>0</v>
      </c>
    </row>
    <row r="283" spans="1:7" ht="31.5">
      <c r="A283" s="311" t="s">
        <v>49</v>
      </c>
      <c r="B283" s="310">
        <v>2310120100</v>
      </c>
      <c r="C283" s="310">
        <v>240</v>
      </c>
      <c r="D283" s="55" t="s">
        <v>220</v>
      </c>
      <c r="E283" s="21">
        <f>'№ 4 ведом'!F225</f>
        <v>658.5</v>
      </c>
      <c r="F283" s="21">
        <f>'№ 4 ведом'!G225</f>
        <v>967.5</v>
      </c>
      <c r="G283" s="21">
        <f>'№ 4 ведом'!H225</f>
        <v>0</v>
      </c>
    </row>
    <row r="284" spans="1:7" ht="47.25">
      <c r="A284" s="204" t="s">
        <v>49</v>
      </c>
      <c r="B284" s="203" t="s">
        <v>440</v>
      </c>
      <c r="C284" s="204" t="s">
        <v>66</v>
      </c>
      <c r="D284" s="309" t="s">
        <v>441</v>
      </c>
      <c r="E284" s="21">
        <f>E285+E288+E294+E291</f>
        <v>13730.800000000001</v>
      </c>
      <c r="F284" s="21">
        <f>F285+F288+F294</f>
        <v>8775.8000000000011</v>
      </c>
      <c r="G284" s="21">
        <f>G285+G288+G294</f>
        <v>163</v>
      </c>
    </row>
    <row r="285" spans="1:7" ht="31.5">
      <c r="A285" s="204" t="s">
        <v>49</v>
      </c>
      <c r="B285" s="204" t="s">
        <v>442</v>
      </c>
      <c r="C285" s="204"/>
      <c r="D285" s="306" t="s">
        <v>339</v>
      </c>
      <c r="E285" s="21">
        <f>E286</f>
        <v>8526.7000000000007</v>
      </c>
      <c r="F285" s="21">
        <f t="shared" ref="F285:G286" si="72">F286</f>
        <v>8526.7000000000007</v>
      </c>
      <c r="G285" s="21">
        <f t="shared" si="72"/>
        <v>0</v>
      </c>
    </row>
    <row r="286" spans="1:7" ht="31.5">
      <c r="A286" s="204" t="s">
        <v>49</v>
      </c>
      <c r="B286" s="204" t="s">
        <v>442</v>
      </c>
      <c r="C286" s="203" t="s">
        <v>69</v>
      </c>
      <c r="D286" s="205" t="s">
        <v>95</v>
      </c>
      <c r="E286" s="21">
        <f>E287</f>
        <v>8526.7000000000007</v>
      </c>
      <c r="F286" s="21">
        <f t="shared" si="72"/>
        <v>8526.7000000000007</v>
      </c>
      <c r="G286" s="21">
        <f t="shared" si="72"/>
        <v>0</v>
      </c>
    </row>
    <row r="287" spans="1:7" ht="31.5">
      <c r="A287" s="204" t="s">
        <v>49</v>
      </c>
      <c r="B287" s="204" t="s">
        <v>442</v>
      </c>
      <c r="C287" s="204">
        <v>240</v>
      </c>
      <c r="D287" s="205" t="s">
        <v>220</v>
      </c>
      <c r="E287" s="21">
        <f>'№ 4 ведом'!F229</f>
        <v>8526.7000000000007</v>
      </c>
      <c r="F287" s="21">
        <f>'№ 4 ведом'!G229</f>
        <v>8526.7000000000007</v>
      </c>
      <c r="G287" s="21">
        <f>'№ 4 ведом'!H229</f>
        <v>0</v>
      </c>
    </row>
    <row r="288" spans="1:7" ht="21.75" customHeight="1">
      <c r="A288" s="204" t="s">
        <v>49</v>
      </c>
      <c r="B288" s="203" t="s">
        <v>444</v>
      </c>
      <c r="C288" s="204" t="s">
        <v>66</v>
      </c>
      <c r="D288" s="306" t="s">
        <v>445</v>
      </c>
      <c r="E288" s="21">
        <f>E289</f>
        <v>195.4</v>
      </c>
      <c r="F288" s="21">
        <f t="shared" ref="F288:G289" si="73">F289</f>
        <v>163</v>
      </c>
      <c r="G288" s="21">
        <f t="shared" si="73"/>
        <v>163</v>
      </c>
    </row>
    <row r="289" spans="1:7" ht="31.5">
      <c r="A289" s="204" t="s">
        <v>49</v>
      </c>
      <c r="B289" s="203" t="s">
        <v>444</v>
      </c>
      <c r="C289" s="203" t="s">
        <v>69</v>
      </c>
      <c r="D289" s="205" t="s">
        <v>95</v>
      </c>
      <c r="E289" s="21">
        <f>E290</f>
        <v>195.4</v>
      </c>
      <c r="F289" s="21">
        <f t="shared" si="73"/>
        <v>163</v>
      </c>
      <c r="G289" s="21">
        <f t="shared" si="73"/>
        <v>163</v>
      </c>
    </row>
    <row r="290" spans="1:7" ht="31.5">
      <c r="A290" s="204" t="s">
        <v>49</v>
      </c>
      <c r="B290" s="203" t="s">
        <v>444</v>
      </c>
      <c r="C290" s="204">
        <v>240</v>
      </c>
      <c r="D290" s="205" t="s">
        <v>220</v>
      </c>
      <c r="E290" s="21">
        <f>'№ 4 ведом'!F232</f>
        <v>195.4</v>
      </c>
      <c r="F290" s="21">
        <f>'№ 4 ведом'!G232</f>
        <v>163</v>
      </c>
      <c r="G290" s="21">
        <f>'№ 4 ведом'!H232</f>
        <v>163</v>
      </c>
    </row>
    <row r="291" spans="1:7" ht="31.5">
      <c r="A291" s="310" t="s">
        <v>49</v>
      </c>
      <c r="B291" s="310" t="s">
        <v>739</v>
      </c>
      <c r="C291" s="310" t="s">
        <v>66</v>
      </c>
      <c r="D291" s="312" t="s">
        <v>745</v>
      </c>
      <c r="E291" s="21">
        <f>E292</f>
        <v>4922.6000000000004</v>
      </c>
      <c r="F291" s="21">
        <f t="shared" ref="F291:G292" si="74">F292</f>
        <v>0</v>
      </c>
      <c r="G291" s="21">
        <f t="shared" si="74"/>
        <v>0</v>
      </c>
    </row>
    <row r="292" spans="1:7" ht="31.5">
      <c r="A292" s="310" t="s">
        <v>49</v>
      </c>
      <c r="B292" s="310" t="s">
        <v>739</v>
      </c>
      <c r="C292" s="310" t="s">
        <v>69</v>
      </c>
      <c r="D292" s="312" t="s">
        <v>95</v>
      </c>
      <c r="E292" s="21">
        <f>E293</f>
        <v>4922.6000000000004</v>
      </c>
      <c r="F292" s="21">
        <f t="shared" si="74"/>
        <v>0</v>
      </c>
      <c r="G292" s="21">
        <f t="shared" si="74"/>
        <v>0</v>
      </c>
    </row>
    <row r="293" spans="1:7" ht="31.5">
      <c r="A293" s="310" t="s">
        <v>49</v>
      </c>
      <c r="B293" s="310" t="s">
        <v>739</v>
      </c>
      <c r="C293" s="310">
        <v>240</v>
      </c>
      <c r="D293" s="312" t="s">
        <v>220</v>
      </c>
      <c r="E293" s="21">
        <f>'№ 4 ведом'!F235</f>
        <v>4922.6000000000004</v>
      </c>
      <c r="F293" s="21">
        <f>'№ 4 ведом'!G235</f>
        <v>0</v>
      </c>
      <c r="G293" s="21">
        <f>'№ 4 ведом'!H235</f>
        <v>0</v>
      </c>
    </row>
    <row r="294" spans="1:7" ht="31.5">
      <c r="A294" s="204" t="s">
        <v>49</v>
      </c>
      <c r="B294" s="203" t="s">
        <v>443</v>
      </c>
      <c r="C294" s="204"/>
      <c r="D294" s="205" t="s">
        <v>340</v>
      </c>
      <c r="E294" s="21">
        <f t="shared" ref="E294:G295" si="75">E295</f>
        <v>86.1</v>
      </c>
      <c r="F294" s="21">
        <f t="shared" si="75"/>
        <v>86.1</v>
      </c>
      <c r="G294" s="21">
        <f t="shared" si="75"/>
        <v>0</v>
      </c>
    </row>
    <row r="295" spans="1:7" ht="31.5">
      <c r="A295" s="204" t="s">
        <v>49</v>
      </c>
      <c r="B295" s="203" t="s">
        <v>443</v>
      </c>
      <c r="C295" s="203" t="s">
        <v>69</v>
      </c>
      <c r="D295" s="205" t="s">
        <v>95</v>
      </c>
      <c r="E295" s="21">
        <f t="shared" si="75"/>
        <v>86.1</v>
      </c>
      <c r="F295" s="21">
        <f t="shared" si="75"/>
        <v>86.1</v>
      </c>
      <c r="G295" s="21">
        <f t="shared" si="75"/>
        <v>0</v>
      </c>
    </row>
    <row r="296" spans="1:7" ht="31.5">
      <c r="A296" s="204" t="s">
        <v>49</v>
      </c>
      <c r="B296" s="203" t="s">
        <v>443</v>
      </c>
      <c r="C296" s="204">
        <v>240</v>
      </c>
      <c r="D296" s="205" t="s">
        <v>220</v>
      </c>
      <c r="E296" s="21">
        <f>'№ 4 ведом'!F238</f>
        <v>86.1</v>
      </c>
      <c r="F296" s="21">
        <f>'№ 4 ведом'!G238</f>
        <v>86.1</v>
      </c>
      <c r="G296" s="21">
        <f>'№ 4 ведом'!H238</f>
        <v>0</v>
      </c>
    </row>
    <row r="297" spans="1:7">
      <c r="A297" s="117" t="s">
        <v>49</v>
      </c>
      <c r="B297" s="114">
        <v>2320000000</v>
      </c>
      <c r="C297" s="117"/>
      <c r="D297" s="49" t="s">
        <v>180</v>
      </c>
      <c r="E297" s="21">
        <f>E298+E316</f>
        <v>56446</v>
      </c>
      <c r="F297" s="21">
        <f t="shared" ref="F297:G297" si="76">F298+F316</f>
        <v>28410</v>
      </c>
      <c r="G297" s="21">
        <f t="shared" si="76"/>
        <v>24179.9</v>
      </c>
    </row>
    <row r="298" spans="1:7">
      <c r="A298" s="117" t="s">
        <v>49</v>
      </c>
      <c r="B298" s="114">
        <v>2320200000</v>
      </c>
      <c r="C298" s="117"/>
      <c r="D298" s="118" t="s">
        <v>128</v>
      </c>
      <c r="E298" s="17">
        <f>E299+E302+E307+E313+E310</f>
        <v>55183.199999999997</v>
      </c>
      <c r="F298" s="17">
        <f t="shared" ref="F298:G298" si="77">F299+F302+F307+F313+F310</f>
        <v>28410</v>
      </c>
      <c r="G298" s="17">
        <f t="shared" si="77"/>
        <v>24179.9</v>
      </c>
    </row>
    <row r="299" spans="1:7">
      <c r="A299" s="117" t="s">
        <v>49</v>
      </c>
      <c r="B299" s="117">
        <v>2320220050</v>
      </c>
      <c r="C299" s="117"/>
      <c r="D299" s="118" t="s">
        <v>129</v>
      </c>
      <c r="E299" s="17">
        <f t="shared" ref="E299:G300" si="78">E300</f>
        <v>20441.7</v>
      </c>
      <c r="F299" s="17">
        <f t="shared" si="78"/>
        <v>20000</v>
      </c>
      <c r="G299" s="17">
        <f t="shared" si="78"/>
        <v>18035</v>
      </c>
    </row>
    <row r="300" spans="1:7" ht="31.5">
      <c r="A300" s="117" t="s">
        <v>49</v>
      </c>
      <c r="B300" s="117">
        <v>2320220050</v>
      </c>
      <c r="C300" s="114" t="s">
        <v>69</v>
      </c>
      <c r="D300" s="118" t="s">
        <v>95</v>
      </c>
      <c r="E300" s="17">
        <f t="shared" si="78"/>
        <v>20441.7</v>
      </c>
      <c r="F300" s="17">
        <f t="shared" si="78"/>
        <v>20000</v>
      </c>
      <c r="G300" s="17">
        <f t="shared" si="78"/>
        <v>18035</v>
      </c>
    </row>
    <row r="301" spans="1:7" ht="31.5">
      <c r="A301" s="117" t="s">
        <v>49</v>
      </c>
      <c r="B301" s="117">
        <v>2320220050</v>
      </c>
      <c r="C301" s="117">
        <v>240</v>
      </c>
      <c r="D301" s="118" t="s">
        <v>220</v>
      </c>
      <c r="E301" s="17">
        <f>'№ 4 ведом'!F243</f>
        <v>20441.7</v>
      </c>
      <c r="F301" s="17">
        <f>'№ 4 ведом'!G243</f>
        <v>20000</v>
      </c>
      <c r="G301" s="17">
        <f>'№ 4 ведом'!H243</f>
        <v>18035</v>
      </c>
    </row>
    <row r="302" spans="1:7">
      <c r="A302" s="117" t="s">
        <v>49</v>
      </c>
      <c r="B302" s="117">
        <v>2320220070</v>
      </c>
      <c r="C302" s="117"/>
      <c r="D302" s="118" t="s">
        <v>130</v>
      </c>
      <c r="E302" s="17">
        <f>E303+E305</f>
        <v>7589.9</v>
      </c>
      <c r="F302" s="17">
        <f t="shared" ref="F302:G302" si="79">F303+F305</f>
        <v>6196.2000000000007</v>
      </c>
      <c r="G302" s="17">
        <f t="shared" si="79"/>
        <v>5060.8999999999996</v>
      </c>
    </row>
    <row r="303" spans="1:7" ht="31.5">
      <c r="A303" s="117" t="s">
        <v>49</v>
      </c>
      <c r="B303" s="117">
        <v>2320220070</v>
      </c>
      <c r="C303" s="114" t="s">
        <v>69</v>
      </c>
      <c r="D303" s="118" t="s">
        <v>95</v>
      </c>
      <c r="E303" s="17">
        <f t="shared" ref="E303:G303" si="80">E304</f>
        <v>3916</v>
      </c>
      <c r="F303" s="17">
        <f t="shared" si="80"/>
        <v>2522.3000000000002</v>
      </c>
      <c r="G303" s="17">
        <f t="shared" si="80"/>
        <v>1387</v>
      </c>
    </row>
    <row r="304" spans="1:7" ht="31.5">
      <c r="A304" s="117" t="s">
        <v>49</v>
      </c>
      <c r="B304" s="117">
        <v>2320220070</v>
      </c>
      <c r="C304" s="117">
        <v>240</v>
      </c>
      <c r="D304" s="118" t="s">
        <v>220</v>
      </c>
      <c r="E304" s="17">
        <f>'№ 4 ведом'!F246</f>
        <v>3916</v>
      </c>
      <c r="F304" s="17">
        <f>'№ 4 ведом'!G246</f>
        <v>2522.3000000000002</v>
      </c>
      <c r="G304" s="17">
        <f>'№ 4 ведом'!H246</f>
        <v>1387</v>
      </c>
    </row>
    <row r="305" spans="1:7" ht="31.5">
      <c r="A305" s="226" t="s">
        <v>49</v>
      </c>
      <c r="B305" s="226">
        <v>2320220070</v>
      </c>
      <c r="C305" s="225" t="s">
        <v>97</v>
      </c>
      <c r="D305" s="227" t="s">
        <v>98</v>
      </c>
      <c r="E305" s="17">
        <f>E306</f>
        <v>3673.9</v>
      </c>
      <c r="F305" s="17">
        <f t="shared" ref="F305:G305" si="81">F306</f>
        <v>3673.9</v>
      </c>
      <c r="G305" s="17">
        <f t="shared" si="81"/>
        <v>3673.9</v>
      </c>
    </row>
    <row r="306" spans="1:7">
      <c r="A306" s="226" t="s">
        <v>49</v>
      </c>
      <c r="B306" s="226">
        <v>2320220070</v>
      </c>
      <c r="C306" s="226">
        <v>610</v>
      </c>
      <c r="D306" s="227" t="s">
        <v>104</v>
      </c>
      <c r="E306" s="17">
        <f>'№ 4 ведом'!F248</f>
        <v>3673.9</v>
      </c>
      <c r="F306" s="17">
        <f>'№ 4 ведом'!G248</f>
        <v>3673.9</v>
      </c>
      <c r="G306" s="17">
        <f>'№ 4 ведом'!H248</f>
        <v>3673.9</v>
      </c>
    </row>
    <row r="307" spans="1:7">
      <c r="A307" s="117" t="s">
        <v>49</v>
      </c>
      <c r="B307" s="117">
        <v>2320220080</v>
      </c>
      <c r="C307" s="117"/>
      <c r="D307" s="118" t="s">
        <v>131</v>
      </c>
      <c r="E307" s="17">
        <f t="shared" ref="E307:G308" si="82">E308</f>
        <v>3771.1</v>
      </c>
      <c r="F307" s="17">
        <f t="shared" si="82"/>
        <v>2213.8000000000002</v>
      </c>
      <c r="G307" s="17">
        <f t="shared" si="82"/>
        <v>1084</v>
      </c>
    </row>
    <row r="308" spans="1:7" ht="31.5">
      <c r="A308" s="117" t="s">
        <v>49</v>
      </c>
      <c r="B308" s="117">
        <v>2320220080</v>
      </c>
      <c r="C308" s="114" t="s">
        <v>69</v>
      </c>
      <c r="D308" s="118" t="s">
        <v>95</v>
      </c>
      <c r="E308" s="17">
        <f t="shared" si="82"/>
        <v>3771.1</v>
      </c>
      <c r="F308" s="17">
        <f t="shared" si="82"/>
        <v>2213.8000000000002</v>
      </c>
      <c r="G308" s="17">
        <f t="shared" si="82"/>
        <v>1084</v>
      </c>
    </row>
    <row r="309" spans="1:7" ht="31.5">
      <c r="A309" s="117" t="s">
        <v>49</v>
      </c>
      <c r="B309" s="117">
        <v>2320220080</v>
      </c>
      <c r="C309" s="117">
        <v>240</v>
      </c>
      <c r="D309" s="118" t="s">
        <v>220</v>
      </c>
      <c r="E309" s="17">
        <f>'№ 4 ведом'!F251</f>
        <v>3771.1</v>
      </c>
      <c r="F309" s="17">
        <f>'№ 4 ведом'!G251</f>
        <v>2213.8000000000002</v>
      </c>
      <c r="G309" s="17">
        <f>'№ 4 ведом'!H251</f>
        <v>1084</v>
      </c>
    </row>
    <row r="310" spans="1:7">
      <c r="A310" s="226" t="s">
        <v>49</v>
      </c>
      <c r="B310" s="226">
        <v>2320220090</v>
      </c>
      <c r="C310" s="226"/>
      <c r="D310" s="8" t="s">
        <v>461</v>
      </c>
      <c r="E310" s="17">
        <f>E311</f>
        <v>722.2</v>
      </c>
      <c r="F310" s="17">
        <f t="shared" ref="F310:G311" si="83">F311</f>
        <v>0</v>
      </c>
      <c r="G310" s="17">
        <f t="shared" si="83"/>
        <v>0</v>
      </c>
    </row>
    <row r="311" spans="1:7" ht="31.5">
      <c r="A311" s="226" t="s">
        <v>49</v>
      </c>
      <c r="B311" s="226">
        <v>2320220090</v>
      </c>
      <c r="C311" s="225" t="s">
        <v>69</v>
      </c>
      <c r="D311" s="227" t="s">
        <v>95</v>
      </c>
      <c r="E311" s="17">
        <f>E312</f>
        <v>722.2</v>
      </c>
      <c r="F311" s="17">
        <f t="shared" si="83"/>
        <v>0</v>
      </c>
      <c r="G311" s="17">
        <f t="shared" si="83"/>
        <v>0</v>
      </c>
    </row>
    <row r="312" spans="1:7" ht="31.5">
      <c r="A312" s="226" t="s">
        <v>49</v>
      </c>
      <c r="B312" s="226">
        <v>2320220090</v>
      </c>
      <c r="C312" s="226">
        <v>240</v>
      </c>
      <c r="D312" s="227" t="s">
        <v>220</v>
      </c>
      <c r="E312" s="17">
        <f>'№ 4 ведом'!F254</f>
        <v>722.2</v>
      </c>
      <c r="F312" s="17">
        <f>'№ 4 ведом'!G254</f>
        <v>0</v>
      </c>
      <c r="G312" s="17">
        <f>'№ 4 ведом'!H254</f>
        <v>0</v>
      </c>
    </row>
    <row r="313" spans="1:7">
      <c r="A313" s="117" t="s">
        <v>49</v>
      </c>
      <c r="B313" s="117">
        <v>2320220110</v>
      </c>
      <c r="C313" s="117"/>
      <c r="D313" s="118" t="s">
        <v>325</v>
      </c>
      <c r="E313" s="17">
        <f t="shared" ref="E313:G314" si="84">E314</f>
        <v>22658.3</v>
      </c>
      <c r="F313" s="17">
        <f t="shared" si="84"/>
        <v>0</v>
      </c>
      <c r="G313" s="17">
        <f t="shared" si="84"/>
        <v>0</v>
      </c>
    </row>
    <row r="314" spans="1:7" ht="31.5">
      <c r="A314" s="117" t="s">
        <v>49</v>
      </c>
      <c r="B314" s="117">
        <v>2320220110</v>
      </c>
      <c r="C314" s="114" t="s">
        <v>69</v>
      </c>
      <c r="D314" s="118" t="s">
        <v>95</v>
      </c>
      <c r="E314" s="17">
        <f t="shared" si="84"/>
        <v>22658.3</v>
      </c>
      <c r="F314" s="17">
        <f t="shared" si="84"/>
        <v>0</v>
      </c>
      <c r="G314" s="17">
        <f t="shared" si="84"/>
        <v>0</v>
      </c>
    </row>
    <row r="315" spans="1:7" ht="31.5">
      <c r="A315" s="117" t="s">
        <v>49</v>
      </c>
      <c r="B315" s="117">
        <v>2320220110</v>
      </c>
      <c r="C315" s="117">
        <v>240</v>
      </c>
      <c r="D315" s="118" t="s">
        <v>220</v>
      </c>
      <c r="E315" s="17">
        <f>'№ 4 ведом'!F257</f>
        <v>22658.3</v>
      </c>
      <c r="F315" s="17">
        <f>'№ 4 ведом'!G257</f>
        <v>0</v>
      </c>
      <c r="G315" s="17">
        <f>'№ 4 ведом'!H257</f>
        <v>0</v>
      </c>
    </row>
    <row r="316" spans="1:7">
      <c r="A316" s="133" t="s">
        <v>49</v>
      </c>
      <c r="B316" s="132">
        <v>2320300000</v>
      </c>
      <c r="C316" s="133"/>
      <c r="D316" s="134" t="s">
        <v>353</v>
      </c>
      <c r="E316" s="17">
        <f>E317</f>
        <v>1262.8</v>
      </c>
      <c r="F316" s="17">
        <f t="shared" ref="F316:G318" si="85">F317</f>
        <v>0</v>
      </c>
      <c r="G316" s="17">
        <f t="shared" si="85"/>
        <v>0</v>
      </c>
    </row>
    <row r="317" spans="1:7">
      <c r="A317" s="133" t="s">
        <v>49</v>
      </c>
      <c r="B317" s="133">
        <v>2320320060</v>
      </c>
      <c r="C317" s="133"/>
      <c r="D317" s="134" t="s">
        <v>354</v>
      </c>
      <c r="E317" s="17">
        <f>E318</f>
        <v>1262.8</v>
      </c>
      <c r="F317" s="17">
        <f t="shared" si="85"/>
        <v>0</v>
      </c>
      <c r="G317" s="17">
        <f t="shared" si="85"/>
        <v>0</v>
      </c>
    </row>
    <row r="318" spans="1:7" ht="31.5">
      <c r="A318" s="133" t="s">
        <v>49</v>
      </c>
      <c r="B318" s="133">
        <v>2320320060</v>
      </c>
      <c r="C318" s="132" t="s">
        <v>72</v>
      </c>
      <c r="D318" s="55" t="s">
        <v>96</v>
      </c>
      <c r="E318" s="17">
        <f>E319</f>
        <v>1262.8</v>
      </c>
      <c r="F318" s="17">
        <f t="shared" si="85"/>
        <v>0</v>
      </c>
      <c r="G318" s="17">
        <f t="shared" si="85"/>
        <v>0</v>
      </c>
    </row>
    <row r="319" spans="1:7">
      <c r="A319" s="133" t="s">
        <v>49</v>
      </c>
      <c r="B319" s="133">
        <v>2320320060</v>
      </c>
      <c r="C319" s="132" t="s">
        <v>119</v>
      </c>
      <c r="D319" s="55" t="s">
        <v>120</v>
      </c>
      <c r="E319" s="17">
        <f>'№ 4 ведом'!F261</f>
        <v>1262.8</v>
      </c>
      <c r="F319" s="17">
        <f>'№ 4 ведом'!G261</f>
        <v>0</v>
      </c>
      <c r="G319" s="17">
        <f>'№ 4 ведом'!H261</f>
        <v>0</v>
      </c>
    </row>
    <row r="320" spans="1:7" ht="31.5">
      <c r="A320" s="117" t="s">
        <v>49</v>
      </c>
      <c r="B320" s="114">
        <v>2330000000</v>
      </c>
      <c r="C320" s="117"/>
      <c r="D320" s="118" t="s">
        <v>315</v>
      </c>
      <c r="E320" s="17">
        <f>E321</f>
        <v>1995.1999999999998</v>
      </c>
      <c r="F320" s="17">
        <f t="shared" ref="F320:G323" si="86">F321</f>
        <v>1895.1999999999998</v>
      </c>
      <c r="G320" s="17">
        <f t="shared" si="86"/>
        <v>1895.1999999999998</v>
      </c>
    </row>
    <row r="321" spans="1:7" ht="47.25">
      <c r="A321" s="117" t="s">
        <v>49</v>
      </c>
      <c r="B321" s="114">
        <v>2330100000</v>
      </c>
      <c r="C321" s="117"/>
      <c r="D321" s="118" t="s">
        <v>212</v>
      </c>
      <c r="E321" s="17">
        <f>E322+E325</f>
        <v>1995.1999999999998</v>
      </c>
      <c r="F321" s="17">
        <f>F322+F325</f>
        <v>1895.1999999999998</v>
      </c>
      <c r="G321" s="17">
        <f>G322+G325</f>
        <v>1895.1999999999998</v>
      </c>
    </row>
    <row r="322" spans="1:7" ht="31.5">
      <c r="A322" s="117" t="s">
        <v>49</v>
      </c>
      <c r="B322" s="114">
        <v>2330120090</v>
      </c>
      <c r="C322" s="117"/>
      <c r="D322" s="118" t="s">
        <v>308</v>
      </c>
      <c r="E322" s="17">
        <f>E323</f>
        <v>776.6</v>
      </c>
      <c r="F322" s="17">
        <f t="shared" si="86"/>
        <v>676.6</v>
      </c>
      <c r="G322" s="17">
        <f t="shared" si="86"/>
        <v>676.6</v>
      </c>
    </row>
    <row r="323" spans="1:7" ht="31.5">
      <c r="A323" s="117" t="s">
        <v>49</v>
      </c>
      <c r="B323" s="114">
        <v>2330120090</v>
      </c>
      <c r="C323" s="114" t="s">
        <v>69</v>
      </c>
      <c r="D323" s="118" t="s">
        <v>95</v>
      </c>
      <c r="E323" s="17">
        <f>E324</f>
        <v>776.6</v>
      </c>
      <c r="F323" s="17">
        <f t="shared" si="86"/>
        <v>676.6</v>
      </c>
      <c r="G323" s="17">
        <f t="shared" si="86"/>
        <v>676.6</v>
      </c>
    </row>
    <row r="324" spans="1:7" ht="31.5">
      <c r="A324" s="117" t="s">
        <v>49</v>
      </c>
      <c r="B324" s="114">
        <v>2330120090</v>
      </c>
      <c r="C324" s="117">
        <v>240</v>
      </c>
      <c r="D324" s="118" t="s">
        <v>220</v>
      </c>
      <c r="E324" s="17">
        <f>'№ 4 ведом'!F266</f>
        <v>776.6</v>
      </c>
      <c r="F324" s="17">
        <f>'№ 4 ведом'!G266</f>
        <v>676.6</v>
      </c>
      <c r="G324" s="17">
        <f>'№ 4 ведом'!H266</f>
        <v>676.6</v>
      </c>
    </row>
    <row r="325" spans="1:7">
      <c r="A325" s="117" t="s">
        <v>49</v>
      </c>
      <c r="B325" s="114">
        <v>2330120100</v>
      </c>
      <c r="C325" s="77"/>
      <c r="D325" s="42" t="s">
        <v>309</v>
      </c>
      <c r="E325" s="17">
        <f t="shared" ref="E325:G326" si="87">E326</f>
        <v>1218.5999999999999</v>
      </c>
      <c r="F325" s="17">
        <f t="shared" si="87"/>
        <v>1218.5999999999999</v>
      </c>
      <c r="G325" s="17">
        <f t="shared" si="87"/>
        <v>1218.5999999999999</v>
      </c>
    </row>
    <row r="326" spans="1:7" ht="31.5">
      <c r="A326" s="117" t="s">
        <v>49</v>
      </c>
      <c r="B326" s="114">
        <v>2330120100</v>
      </c>
      <c r="C326" s="225" t="s">
        <v>97</v>
      </c>
      <c r="D326" s="227" t="s">
        <v>98</v>
      </c>
      <c r="E326" s="17">
        <f t="shared" si="87"/>
        <v>1218.5999999999999</v>
      </c>
      <c r="F326" s="17">
        <f t="shared" si="87"/>
        <v>1218.5999999999999</v>
      </c>
      <c r="G326" s="17">
        <f t="shared" si="87"/>
        <v>1218.5999999999999</v>
      </c>
    </row>
    <row r="327" spans="1:7">
      <c r="A327" s="117" t="s">
        <v>49</v>
      </c>
      <c r="B327" s="114">
        <v>2330120100</v>
      </c>
      <c r="C327" s="226">
        <v>610</v>
      </c>
      <c r="D327" s="227" t="s">
        <v>104</v>
      </c>
      <c r="E327" s="17">
        <f>'№ 4 ведом'!F269</f>
        <v>1218.5999999999999</v>
      </c>
      <c r="F327" s="17">
        <f>'№ 4 ведом'!G269</f>
        <v>1218.5999999999999</v>
      </c>
      <c r="G327" s="17">
        <f>'№ 4 ведом'!H269</f>
        <v>1218.5999999999999</v>
      </c>
    </row>
    <row r="328" spans="1:7">
      <c r="A328" s="22" t="s">
        <v>421</v>
      </c>
      <c r="B328" s="199"/>
      <c r="C328" s="200"/>
      <c r="D328" s="49" t="s">
        <v>422</v>
      </c>
      <c r="E328" s="17">
        <f>E329+E335</f>
        <v>7274.6</v>
      </c>
      <c r="F328" s="17">
        <f t="shared" ref="F328:G328" si="88">F329+F335</f>
        <v>7274.6</v>
      </c>
      <c r="G328" s="17">
        <f t="shared" si="88"/>
        <v>7274.6</v>
      </c>
    </row>
    <row r="329" spans="1:7" ht="47.25">
      <c r="A329" s="22" t="s">
        <v>421</v>
      </c>
      <c r="B329" s="225">
        <v>2300000000</v>
      </c>
      <c r="C329" s="226"/>
      <c r="D329" s="49" t="s">
        <v>306</v>
      </c>
      <c r="E329" s="17">
        <f t="shared" ref="E329:G333" si="89">E330</f>
        <v>6502.6</v>
      </c>
      <c r="F329" s="17">
        <f t="shared" si="89"/>
        <v>6502.6</v>
      </c>
      <c r="G329" s="17">
        <f t="shared" si="89"/>
        <v>6502.6</v>
      </c>
    </row>
    <row r="330" spans="1:7">
      <c r="A330" s="22" t="s">
        <v>421</v>
      </c>
      <c r="B330" s="225">
        <v>2320000000</v>
      </c>
      <c r="C330" s="226"/>
      <c r="D330" s="227" t="s">
        <v>180</v>
      </c>
      <c r="E330" s="17">
        <f>E331</f>
        <v>6502.6</v>
      </c>
      <c r="F330" s="17">
        <f t="shared" si="89"/>
        <v>6502.6</v>
      </c>
      <c r="G330" s="17">
        <f t="shared" si="89"/>
        <v>6502.6</v>
      </c>
    </row>
    <row r="331" spans="1:7" ht="47.25">
      <c r="A331" s="22" t="s">
        <v>421</v>
      </c>
      <c r="B331" s="225">
        <v>2320400000</v>
      </c>
      <c r="C331" s="226"/>
      <c r="D331" s="319" t="s">
        <v>751</v>
      </c>
      <c r="E331" s="17">
        <f>E332</f>
        <v>6502.6</v>
      </c>
      <c r="F331" s="17">
        <f t="shared" si="89"/>
        <v>6502.6</v>
      </c>
      <c r="G331" s="17">
        <f t="shared" si="89"/>
        <v>6502.6</v>
      </c>
    </row>
    <row r="332" spans="1:7" ht="31.5">
      <c r="A332" s="22" t="s">
        <v>421</v>
      </c>
      <c r="B332" s="225">
        <v>2320420010</v>
      </c>
      <c r="C332" s="225"/>
      <c r="D332" s="42" t="s">
        <v>123</v>
      </c>
      <c r="E332" s="17">
        <f t="shared" si="89"/>
        <v>6502.6</v>
      </c>
      <c r="F332" s="17">
        <f t="shared" si="89"/>
        <v>6502.6</v>
      </c>
      <c r="G332" s="17">
        <f t="shared" si="89"/>
        <v>6502.6</v>
      </c>
    </row>
    <row r="333" spans="1:7" ht="31.5">
      <c r="A333" s="22" t="s">
        <v>421</v>
      </c>
      <c r="B333" s="225">
        <v>2320420010</v>
      </c>
      <c r="C333" s="225" t="s">
        <v>97</v>
      </c>
      <c r="D333" s="227" t="s">
        <v>98</v>
      </c>
      <c r="E333" s="17">
        <f t="shared" si="89"/>
        <v>6502.6</v>
      </c>
      <c r="F333" s="17">
        <f t="shared" si="89"/>
        <v>6502.6</v>
      </c>
      <c r="G333" s="17">
        <f t="shared" si="89"/>
        <v>6502.6</v>
      </c>
    </row>
    <row r="334" spans="1:7">
      <c r="A334" s="22" t="s">
        <v>421</v>
      </c>
      <c r="B334" s="225">
        <v>2320420010</v>
      </c>
      <c r="C334" s="225">
        <v>610</v>
      </c>
      <c r="D334" s="227" t="s">
        <v>104</v>
      </c>
      <c r="E334" s="17">
        <v>6502.6</v>
      </c>
      <c r="F334" s="17">
        <v>6502.6</v>
      </c>
      <c r="G334" s="17">
        <v>6502.6</v>
      </c>
    </row>
    <row r="335" spans="1:7" ht="31.5">
      <c r="A335" s="22" t="s">
        <v>421</v>
      </c>
      <c r="B335" s="225">
        <v>2500000000</v>
      </c>
      <c r="C335" s="226"/>
      <c r="D335" s="227" t="s">
        <v>303</v>
      </c>
      <c r="E335" s="17">
        <f>E336</f>
        <v>772</v>
      </c>
      <c r="F335" s="17">
        <f t="shared" ref="F335:G335" si="90">F336</f>
        <v>772</v>
      </c>
      <c r="G335" s="17">
        <f t="shared" si="90"/>
        <v>772</v>
      </c>
    </row>
    <row r="336" spans="1:7" ht="31.5">
      <c r="A336" s="22" t="s">
        <v>421</v>
      </c>
      <c r="B336" s="225">
        <v>2520000000</v>
      </c>
      <c r="C336" s="226"/>
      <c r="D336" s="227" t="s">
        <v>245</v>
      </c>
      <c r="E336" s="17">
        <f>E337+E341+E345</f>
        <v>772</v>
      </c>
      <c r="F336" s="17">
        <f t="shared" ref="F336:G336" si="91">F337+F341+F345</f>
        <v>772</v>
      </c>
      <c r="G336" s="17">
        <f t="shared" si="91"/>
        <v>772</v>
      </c>
    </row>
    <row r="337" spans="1:7" ht="31.5">
      <c r="A337" s="22" t="s">
        <v>421</v>
      </c>
      <c r="B337" s="225">
        <v>2520400000</v>
      </c>
      <c r="C337" s="226"/>
      <c r="D337" s="55" t="s">
        <v>316</v>
      </c>
      <c r="E337" s="17">
        <f>E338</f>
        <v>58.2</v>
      </c>
      <c r="F337" s="17">
        <f t="shared" ref="F337:G339" si="92">F338</f>
        <v>58.2</v>
      </c>
      <c r="G337" s="17">
        <f t="shared" si="92"/>
        <v>58.2</v>
      </c>
    </row>
    <row r="338" spans="1:7">
      <c r="A338" s="22" t="s">
        <v>421</v>
      </c>
      <c r="B338" s="225">
        <v>2520420300</v>
      </c>
      <c r="C338" s="226"/>
      <c r="D338" s="55" t="s">
        <v>317</v>
      </c>
      <c r="E338" s="17">
        <f>E339</f>
        <v>58.2</v>
      </c>
      <c r="F338" s="17">
        <f t="shared" si="92"/>
        <v>58.2</v>
      </c>
      <c r="G338" s="17">
        <f t="shared" si="92"/>
        <v>58.2</v>
      </c>
    </row>
    <row r="339" spans="1:7" ht="31.5">
      <c r="A339" s="22" t="s">
        <v>421</v>
      </c>
      <c r="B339" s="225">
        <v>2520420300</v>
      </c>
      <c r="C339" s="225" t="s">
        <v>97</v>
      </c>
      <c r="D339" s="55" t="s">
        <v>98</v>
      </c>
      <c r="E339" s="17">
        <f>E340</f>
        <v>58.2</v>
      </c>
      <c r="F339" s="17">
        <f t="shared" si="92"/>
        <v>58.2</v>
      </c>
      <c r="G339" s="17">
        <f t="shared" si="92"/>
        <v>58.2</v>
      </c>
    </row>
    <row r="340" spans="1:7">
      <c r="A340" s="22" t="s">
        <v>421</v>
      </c>
      <c r="B340" s="225">
        <v>2520420300</v>
      </c>
      <c r="C340" s="226">
        <v>610</v>
      </c>
      <c r="D340" s="55" t="s">
        <v>104</v>
      </c>
      <c r="E340" s="17">
        <f>'№ 4 ведом'!F282</f>
        <v>58.2</v>
      </c>
      <c r="F340" s="17">
        <f>'№ 4 ведом'!G282</f>
        <v>58.2</v>
      </c>
      <c r="G340" s="17">
        <f>'№ 4 ведом'!H282</f>
        <v>58.2</v>
      </c>
    </row>
    <row r="341" spans="1:7" ht="31.5">
      <c r="A341" s="22" t="s">
        <v>421</v>
      </c>
      <c r="B341" s="225">
        <v>2520500000</v>
      </c>
      <c r="C341" s="226"/>
      <c r="D341" s="227" t="s">
        <v>323</v>
      </c>
      <c r="E341" s="17">
        <f>E342</f>
        <v>202.1</v>
      </c>
      <c r="F341" s="17">
        <f t="shared" ref="F341:G343" si="93">F342</f>
        <v>202.1</v>
      </c>
      <c r="G341" s="17">
        <f t="shared" si="93"/>
        <v>202.1</v>
      </c>
    </row>
    <row r="342" spans="1:7">
      <c r="A342" s="22" t="s">
        <v>421</v>
      </c>
      <c r="B342" s="225">
        <v>2520520300</v>
      </c>
      <c r="C342" s="226"/>
      <c r="D342" s="227" t="s">
        <v>324</v>
      </c>
      <c r="E342" s="17">
        <f>E343</f>
        <v>202.1</v>
      </c>
      <c r="F342" s="17">
        <f t="shared" si="93"/>
        <v>202.1</v>
      </c>
      <c r="G342" s="17">
        <f t="shared" si="93"/>
        <v>202.1</v>
      </c>
    </row>
    <row r="343" spans="1:7" ht="31.5">
      <c r="A343" s="22" t="s">
        <v>421</v>
      </c>
      <c r="B343" s="225">
        <v>2520520300</v>
      </c>
      <c r="C343" s="225" t="s">
        <v>97</v>
      </c>
      <c r="D343" s="55" t="s">
        <v>98</v>
      </c>
      <c r="E343" s="17">
        <f>E344</f>
        <v>202.1</v>
      </c>
      <c r="F343" s="17">
        <f t="shared" si="93"/>
        <v>202.1</v>
      </c>
      <c r="G343" s="17">
        <f t="shared" si="93"/>
        <v>202.1</v>
      </c>
    </row>
    <row r="344" spans="1:7">
      <c r="A344" s="22" t="s">
        <v>421</v>
      </c>
      <c r="B344" s="225">
        <v>2520520300</v>
      </c>
      <c r="C344" s="226">
        <v>610</v>
      </c>
      <c r="D344" s="55" t="s">
        <v>104</v>
      </c>
      <c r="E344" s="17">
        <f>'№ 4 ведом'!F286</f>
        <v>202.1</v>
      </c>
      <c r="F344" s="17">
        <f>'№ 4 ведом'!G286</f>
        <v>202.1</v>
      </c>
      <c r="G344" s="17">
        <f>'№ 4 ведом'!H286</f>
        <v>202.1</v>
      </c>
    </row>
    <row r="345" spans="1:7" ht="31.5">
      <c r="A345" s="22" t="s">
        <v>421</v>
      </c>
      <c r="B345" s="225">
        <v>2520600000</v>
      </c>
      <c r="C345" s="226"/>
      <c r="D345" s="227" t="s">
        <v>322</v>
      </c>
      <c r="E345" s="17">
        <f>E346</f>
        <v>511.7</v>
      </c>
      <c r="F345" s="17">
        <f t="shared" ref="F345:G347" si="94">F346</f>
        <v>511.7</v>
      </c>
      <c r="G345" s="17">
        <f t="shared" si="94"/>
        <v>511.7</v>
      </c>
    </row>
    <row r="346" spans="1:7">
      <c r="A346" s="22" t="s">
        <v>421</v>
      </c>
      <c r="B346" s="225">
        <v>2520620200</v>
      </c>
      <c r="C346" s="226"/>
      <c r="D346" s="227" t="s">
        <v>277</v>
      </c>
      <c r="E346" s="17">
        <f>E347</f>
        <v>511.7</v>
      </c>
      <c r="F346" s="17">
        <f t="shared" si="94"/>
        <v>511.7</v>
      </c>
      <c r="G346" s="17">
        <f t="shared" si="94"/>
        <v>511.7</v>
      </c>
    </row>
    <row r="347" spans="1:7" ht="31.5">
      <c r="A347" s="22" t="s">
        <v>421</v>
      </c>
      <c r="B347" s="225">
        <v>2520620200</v>
      </c>
      <c r="C347" s="225" t="s">
        <v>97</v>
      </c>
      <c r="D347" s="55" t="s">
        <v>98</v>
      </c>
      <c r="E347" s="17">
        <f>E348</f>
        <v>511.7</v>
      </c>
      <c r="F347" s="17">
        <f t="shared" si="94"/>
        <v>511.7</v>
      </c>
      <c r="G347" s="17">
        <f t="shared" si="94"/>
        <v>511.7</v>
      </c>
    </row>
    <row r="348" spans="1:7">
      <c r="A348" s="22" t="s">
        <v>421</v>
      </c>
      <c r="B348" s="225">
        <v>2520620200</v>
      </c>
      <c r="C348" s="226">
        <v>610</v>
      </c>
      <c r="D348" s="55" t="s">
        <v>104</v>
      </c>
      <c r="E348" s="17">
        <f>'№ 4 ведом'!F290</f>
        <v>511.7</v>
      </c>
      <c r="F348" s="17">
        <f>'№ 4 ведом'!G290</f>
        <v>511.7</v>
      </c>
      <c r="G348" s="17">
        <f>'№ 4 ведом'!H290</f>
        <v>511.7</v>
      </c>
    </row>
    <row r="349" spans="1:7">
      <c r="A349" s="211" t="s">
        <v>37</v>
      </c>
      <c r="B349" s="211" t="s">
        <v>66</v>
      </c>
      <c r="C349" s="212" t="s">
        <v>66</v>
      </c>
      <c r="D349" s="213" t="s">
        <v>29</v>
      </c>
      <c r="E349" s="59">
        <f>E350+E399+E527+E550+E490+E520</f>
        <v>922835.6</v>
      </c>
      <c r="F349" s="59">
        <f>F350+F399+F527+F550+F490+F520</f>
        <v>837243.8</v>
      </c>
      <c r="G349" s="59">
        <f>G350+G399+G527+G550+G490+G520</f>
        <v>839192.29999999993</v>
      </c>
    </row>
    <row r="350" spans="1:7">
      <c r="A350" s="119" t="s">
        <v>50</v>
      </c>
      <c r="B350" s="119" t="s">
        <v>66</v>
      </c>
      <c r="C350" s="116" t="s">
        <v>66</v>
      </c>
      <c r="D350" s="49" t="s">
        <v>10</v>
      </c>
      <c r="E350" s="17">
        <f>E351+E377</f>
        <v>346529</v>
      </c>
      <c r="F350" s="17">
        <f>F351+F377</f>
        <v>331723.90000000002</v>
      </c>
      <c r="G350" s="17">
        <f>G351+G377</f>
        <v>332451.3</v>
      </c>
    </row>
    <row r="351" spans="1:7" ht="47.25">
      <c r="A351" s="117" t="s">
        <v>50</v>
      </c>
      <c r="B351" s="114">
        <v>2100000000</v>
      </c>
      <c r="C351" s="117"/>
      <c r="D351" s="118" t="s">
        <v>304</v>
      </c>
      <c r="E351" s="17">
        <f>E352</f>
        <v>342699.5</v>
      </c>
      <c r="F351" s="17">
        <f>F352</f>
        <v>328498.30000000005</v>
      </c>
      <c r="G351" s="17">
        <f>G352</f>
        <v>329225.7</v>
      </c>
    </row>
    <row r="352" spans="1:7">
      <c r="A352" s="117" t="s">
        <v>50</v>
      </c>
      <c r="B352" s="117">
        <v>2110000000</v>
      </c>
      <c r="C352" s="117"/>
      <c r="D352" s="49" t="s">
        <v>165</v>
      </c>
      <c r="E352" s="17">
        <f>E353+E360+E367</f>
        <v>342699.5</v>
      </c>
      <c r="F352" s="17">
        <f t="shared" ref="F352:G352" si="95">F353+F360+F367</f>
        <v>328498.30000000005</v>
      </c>
      <c r="G352" s="17">
        <f t="shared" si="95"/>
        <v>329225.7</v>
      </c>
    </row>
    <row r="353" spans="1:7" ht="47.25">
      <c r="A353" s="117" t="s">
        <v>50</v>
      </c>
      <c r="B353" s="117">
        <v>2110100000</v>
      </c>
      <c r="C353" s="24"/>
      <c r="D353" s="49" t="s">
        <v>166</v>
      </c>
      <c r="E353" s="17">
        <f>E357+E354</f>
        <v>327552.59999999998</v>
      </c>
      <c r="F353" s="17">
        <f>F357+F354</f>
        <v>328498.30000000005</v>
      </c>
      <c r="G353" s="17">
        <f>G357+G354</f>
        <v>329225.7</v>
      </c>
    </row>
    <row r="354" spans="1:7" ht="63">
      <c r="A354" s="2" t="s">
        <v>50</v>
      </c>
      <c r="B354" s="10" t="s">
        <v>298</v>
      </c>
      <c r="C354" s="11"/>
      <c r="D354" s="42" t="s">
        <v>103</v>
      </c>
      <c r="E354" s="17">
        <f t="shared" ref="E354:G355" si="96">E355</f>
        <v>181618.5</v>
      </c>
      <c r="F354" s="17">
        <f t="shared" si="96"/>
        <v>182101.6</v>
      </c>
      <c r="G354" s="17">
        <f t="shared" si="96"/>
        <v>182810</v>
      </c>
    </row>
    <row r="355" spans="1:7" ht="31.5">
      <c r="A355" s="2" t="s">
        <v>50</v>
      </c>
      <c r="B355" s="10" t="s">
        <v>298</v>
      </c>
      <c r="C355" s="114" t="s">
        <v>97</v>
      </c>
      <c r="D355" s="118" t="s">
        <v>98</v>
      </c>
      <c r="E355" s="17">
        <f t="shared" si="96"/>
        <v>181618.5</v>
      </c>
      <c r="F355" s="17">
        <f t="shared" si="96"/>
        <v>182101.6</v>
      </c>
      <c r="G355" s="17">
        <f t="shared" si="96"/>
        <v>182810</v>
      </c>
    </row>
    <row r="356" spans="1:7">
      <c r="A356" s="2" t="s">
        <v>50</v>
      </c>
      <c r="B356" s="10" t="s">
        <v>298</v>
      </c>
      <c r="C356" s="117">
        <v>610</v>
      </c>
      <c r="D356" s="118" t="s">
        <v>104</v>
      </c>
      <c r="E356" s="17">
        <f>'№ 4 ведом'!F655</f>
        <v>181618.5</v>
      </c>
      <c r="F356" s="17">
        <f>'№ 4 ведом'!G655</f>
        <v>182101.6</v>
      </c>
      <c r="G356" s="17">
        <f>'№ 4 ведом'!H655</f>
        <v>182810</v>
      </c>
    </row>
    <row r="357" spans="1:7" ht="31.5">
      <c r="A357" s="2" t="s">
        <v>50</v>
      </c>
      <c r="B357" s="10" t="s">
        <v>299</v>
      </c>
      <c r="C357" s="10"/>
      <c r="D357" s="42" t="s">
        <v>123</v>
      </c>
      <c r="E357" s="17">
        <f t="shared" ref="E357:G358" si="97">E358</f>
        <v>145934.1</v>
      </c>
      <c r="F357" s="17">
        <f t="shared" si="97"/>
        <v>146396.70000000001</v>
      </c>
      <c r="G357" s="17">
        <f t="shared" si="97"/>
        <v>146415.70000000001</v>
      </c>
    </row>
    <row r="358" spans="1:7" ht="31.5">
      <c r="A358" s="2" t="s">
        <v>50</v>
      </c>
      <c r="B358" s="10" t="s">
        <v>299</v>
      </c>
      <c r="C358" s="114" t="s">
        <v>97</v>
      </c>
      <c r="D358" s="118" t="s">
        <v>98</v>
      </c>
      <c r="E358" s="17">
        <f t="shared" si="97"/>
        <v>145934.1</v>
      </c>
      <c r="F358" s="17">
        <f t="shared" si="97"/>
        <v>146396.70000000001</v>
      </c>
      <c r="G358" s="17">
        <f t="shared" si="97"/>
        <v>146415.70000000001</v>
      </c>
    </row>
    <row r="359" spans="1:7">
      <c r="A359" s="2" t="s">
        <v>50</v>
      </c>
      <c r="B359" s="10" t="s">
        <v>299</v>
      </c>
      <c r="C359" s="117">
        <v>610</v>
      </c>
      <c r="D359" s="118" t="s">
        <v>104</v>
      </c>
      <c r="E359" s="17">
        <f>'№ 4 ведом'!F658</f>
        <v>145934.1</v>
      </c>
      <c r="F359" s="17">
        <f>'№ 4 ведом'!G658</f>
        <v>146396.70000000001</v>
      </c>
      <c r="G359" s="17">
        <f>'№ 4 ведом'!H658</f>
        <v>146415.70000000001</v>
      </c>
    </row>
    <row r="360" spans="1:7" ht="78.75">
      <c r="A360" s="22" t="s">
        <v>50</v>
      </c>
      <c r="B360" s="117">
        <v>2110500000</v>
      </c>
      <c r="C360" s="117"/>
      <c r="D360" s="118" t="s">
        <v>246</v>
      </c>
      <c r="E360" s="69">
        <f>E364+E361</f>
        <v>12100</v>
      </c>
      <c r="F360" s="69">
        <f t="shared" ref="F360:G360" si="98">F364+F361</f>
        <v>0</v>
      </c>
      <c r="G360" s="69">
        <f t="shared" si="98"/>
        <v>0</v>
      </c>
    </row>
    <row r="361" spans="1:7" ht="47.25">
      <c r="A361" s="96" t="s">
        <v>50</v>
      </c>
      <c r="B361" s="114">
        <v>2110511040</v>
      </c>
      <c r="C361" s="117"/>
      <c r="D361" s="93" t="s">
        <v>334</v>
      </c>
      <c r="E361" s="69">
        <f>E362</f>
        <v>9680</v>
      </c>
      <c r="F361" s="69">
        <f t="shared" ref="F361:G361" si="99">F362</f>
        <v>0</v>
      </c>
      <c r="G361" s="69">
        <f t="shared" si="99"/>
        <v>0</v>
      </c>
    </row>
    <row r="362" spans="1:7" ht="31.5">
      <c r="A362" s="96" t="s">
        <v>50</v>
      </c>
      <c r="B362" s="222">
        <v>2110511040</v>
      </c>
      <c r="C362" s="222" t="s">
        <v>69</v>
      </c>
      <c r="D362" s="224" t="s">
        <v>95</v>
      </c>
      <c r="E362" s="69">
        <f>E363</f>
        <v>9680</v>
      </c>
      <c r="F362" s="69">
        <f t="shared" ref="F362:G362" si="100">F363</f>
        <v>0</v>
      </c>
      <c r="G362" s="69">
        <f t="shared" si="100"/>
        <v>0</v>
      </c>
    </row>
    <row r="363" spans="1:7" ht="31.5">
      <c r="A363" s="96" t="s">
        <v>50</v>
      </c>
      <c r="B363" s="222">
        <v>2110511040</v>
      </c>
      <c r="C363" s="223">
        <v>240</v>
      </c>
      <c r="D363" s="224" t="s">
        <v>220</v>
      </c>
      <c r="E363" s="69">
        <f>'№ 4 ведом'!F298</f>
        <v>9680</v>
      </c>
      <c r="F363" s="69">
        <f>'№ 4 ведом'!G298</f>
        <v>0</v>
      </c>
      <c r="G363" s="69">
        <f>'№ 4 ведом'!H298</f>
        <v>0</v>
      </c>
    </row>
    <row r="364" spans="1:7" ht="47.25">
      <c r="A364" s="96" t="s">
        <v>50</v>
      </c>
      <c r="B364" s="114" t="s">
        <v>333</v>
      </c>
      <c r="C364" s="117"/>
      <c r="D364" s="93" t="s">
        <v>252</v>
      </c>
      <c r="E364" s="69">
        <f>E365</f>
        <v>2420</v>
      </c>
      <c r="F364" s="69">
        <f t="shared" ref="F364:G364" si="101">F365</f>
        <v>0</v>
      </c>
      <c r="G364" s="69">
        <f t="shared" si="101"/>
        <v>0</v>
      </c>
    </row>
    <row r="365" spans="1:7" ht="31.5">
      <c r="A365" s="96" t="s">
        <v>50</v>
      </c>
      <c r="B365" s="222" t="s">
        <v>333</v>
      </c>
      <c r="C365" s="222" t="s">
        <v>69</v>
      </c>
      <c r="D365" s="224" t="s">
        <v>95</v>
      </c>
      <c r="E365" s="69">
        <f>E366</f>
        <v>2420</v>
      </c>
      <c r="F365" s="69">
        <f t="shared" ref="F365:G365" si="102">F366</f>
        <v>0</v>
      </c>
      <c r="G365" s="69">
        <f t="shared" si="102"/>
        <v>0</v>
      </c>
    </row>
    <row r="366" spans="1:7" ht="31.5">
      <c r="A366" s="96" t="s">
        <v>50</v>
      </c>
      <c r="B366" s="222" t="s">
        <v>333</v>
      </c>
      <c r="C366" s="223">
        <v>240</v>
      </c>
      <c r="D366" s="224" t="s">
        <v>220</v>
      </c>
      <c r="E366" s="69">
        <f>'№ 4 ведом'!F301</f>
        <v>2420</v>
      </c>
      <c r="F366" s="69">
        <f>'№ 4 ведом'!G301</f>
        <v>0</v>
      </c>
      <c r="G366" s="69">
        <f>'№ 4 ведом'!H301</f>
        <v>0</v>
      </c>
    </row>
    <row r="367" spans="1:7" ht="47.25">
      <c r="A367" s="96" t="s">
        <v>50</v>
      </c>
      <c r="B367" s="133">
        <v>2111000000</v>
      </c>
      <c r="C367" s="133"/>
      <c r="D367" s="134" t="s">
        <v>343</v>
      </c>
      <c r="E367" s="69">
        <f>E371+E374+E368</f>
        <v>3046.9</v>
      </c>
      <c r="F367" s="69">
        <f t="shared" ref="F367:G367" si="103">F371+F374+F368</f>
        <v>0</v>
      </c>
      <c r="G367" s="69">
        <f t="shared" si="103"/>
        <v>0</v>
      </c>
    </row>
    <row r="368" spans="1:7" ht="47.25">
      <c r="A368" s="96" t="s">
        <v>50</v>
      </c>
      <c r="B368" s="149">
        <v>2111011350</v>
      </c>
      <c r="C368" s="149"/>
      <c r="D368" s="150" t="s">
        <v>358</v>
      </c>
      <c r="E368" s="69">
        <f>E369</f>
        <v>1485</v>
      </c>
      <c r="F368" s="69">
        <f t="shared" ref="F368:G369" si="104">F369</f>
        <v>0</v>
      </c>
      <c r="G368" s="69">
        <f t="shared" si="104"/>
        <v>0</v>
      </c>
    </row>
    <row r="369" spans="1:7" ht="31.5">
      <c r="A369" s="96" t="s">
        <v>50</v>
      </c>
      <c r="B369" s="149">
        <v>2111011350</v>
      </c>
      <c r="C369" s="148" t="s">
        <v>69</v>
      </c>
      <c r="D369" s="150" t="s">
        <v>95</v>
      </c>
      <c r="E369" s="69">
        <f>E370</f>
        <v>1485</v>
      </c>
      <c r="F369" s="69">
        <f t="shared" si="104"/>
        <v>0</v>
      </c>
      <c r="G369" s="69">
        <f t="shared" si="104"/>
        <v>0</v>
      </c>
    </row>
    <row r="370" spans="1:7" ht="31.5">
      <c r="A370" s="96" t="s">
        <v>50</v>
      </c>
      <c r="B370" s="149">
        <v>2111011350</v>
      </c>
      <c r="C370" s="149">
        <v>240</v>
      </c>
      <c r="D370" s="150" t="s">
        <v>220</v>
      </c>
      <c r="E370" s="69">
        <f>'№ 4 ведом'!F662</f>
        <v>1485</v>
      </c>
      <c r="F370" s="69">
        <f>'№ 4 ведом'!G662</f>
        <v>0</v>
      </c>
      <c r="G370" s="69">
        <f>'№ 4 ведом'!H662</f>
        <v>0</v>
      </c>
    </row>
    <row r="371" spans="1:7" ht="31.5">
      <c r="A371" s="96" t="s">
        <v>50</v>
      </c>
      <c r="B371" s="230" t="s">
        <v>735</v>
      </c>
      <c r="C371" s="230"/>
      <c r="D371" s="232" t="s">
        <v>737</v>
      </c>
      <c r="E371" s="69">
        <f>E372</f>
        <v>1546.9</v>
      </c>
      <c r="F371" s="69">
        <f t="shared" ref="F371:G372" si="105">F372</f>
        <v>0</v>
      </c>
      <c r="G371" s="69">
        <f t="shared" si="105"/>
        <v>0</v>
      </c>
    </row>
    <row r="372" spans="1:7" ht="31.5">
      <c r="A372" s="96" t="s">
        <v>50</v>
      </c>
      <c r="B372" s="230" t="s">
        <v>735</v>
      </c>
      <c r="C372" s="230" t="s">
        <v>69</v>
      </c>
      <c r="D372" s="232" t="s">
        <v>95</v>
      </c>
      <c r="E372" s="69">
        <f>E373</f>
        <v>1546.9</v>
      </c>
      <c r="F372" s="69">
        <f t="shared" si="105"/>
        <v>0</v>
      </c>
      <c r="G372" s="69">
        <f t="shared" si="105"/>
        <v>0</v>
      </c>
    </row>
    <row r="373" spans="1:7" ht="31.5">
      <c r="A373" s="96" t="s">
        <v>50</v>
      </c>
      <c r="B373" s="230" t="s">
        <v>735</v>
      </c>
      <c r="C373" s="230">
        <v>240</v>
      </c>
      <c r="D373" s="232" t="s">
        <v>220</v>
      </c>
      <c r="E373" s="69">
        <f>'№ 4 ведом'!F665</f>
        <v>1546.9</v>
      </c>
      <c r="F373" s="69">
        <f>'№ 4 ведом'!G665</f>
        <v>0</v>
      </c>
      <c r="G373" s="69">
        <f>'№ 4 ведом'!H665</f>
        <v>0</v>
      </c>
    </row>
    <row r="374" spans="1:7" ht="47.25">
      <c r="A374" s="96" t="s">
        <v>50</v>
      </c>
      <c r="B374" s="133" t="s">
        <v>344</v>
      </c>
      <c r="C374" s="133"/>
      <c r="D374" s="134" t="s">
        <v>345</v>
      </c>
      <c r="E374" s="69">
        <f>E375</f>
        <v>15</v>
      </c>
      <c r="F374" s="69">
        <f t="shared" ref="F374:G375" si="106">F375</f>
        <v>0</v>
      </c>
      <c r="G374" s="69">
        <f t="shared" si="106"/>
        <v>0</v>
      </c>
    </row>
    <row r="375" spans="1:7" ht="31.5">
      <c r="A375" s="96" t="s">
        <v>50</v>
      </c>
      <c r="B375" s="133" t="s">
        <v>344</v>
      </c>
      <c r="C375" s="138" t="s">
        <v>69</v>
      </c>
      <c r="D375" s="140" t="s">
        <v>95</v>
      </c>
      <c r="E375" s="69">
        <f>E376</f>
        <v>15</v>
      </c>
      <c r="F375" s="69">
        <f t="shared" si="106"/>
        <v>0</v>
      </c>
      <c r="G375" s="69">
        <f t="shared" si="106"/>
        <v>0</v>
      </c>
    </row>
    <row r="376" spans="1:7" ht="31.5">
      <c r="A376" s="96" t="s">
        <v>50</v>
      </c>
      <c r="B376" s="133" t="s">
        <v>344</v>
      </c>
      <c r="C376" s="139">
        <v>240</v>
      </c>
      <c r="D376" s="140" t="s">
        <v>220</v>
      </c>
      <c r="E376" s="69">
        <f>'№ 4 ведом'!F668</f>
        <v>15</v>
      </c>
      <c r="F376" s="69">
        <f>'№ 4 ведом'!G668</f>
        <v>0</v>
      </c>
      <c r="G376" s="69">
        <f>'№ 4 ведом'!H668</f>
        <v>0</v>
      </c>
    </row>
    <row r="377" spans="1:7" ht="31.5">
      <c r="A377" s="96" t="s">
        <v>50</v>
      </c>
      <c r="B377" s="114">
        <v>2500000000</v>
      </c>
      <c r="C377" s="117"/>
      <c r="D377" s="118" t="s">
        <v>303</v>
      </c>
      <c r="E377" s="97">
        <f>E378</f>
        <v>3829.5</v>
      </c>
      <c r="F377" s="97">
        <f>F378</f>
        <v>3225.6</v>
      </c>
      <c r="G377" s="97">
        <f>G378</f>
        <v>3225.6</v>
      </c>
    </row>
    <row r="378" spans="1:7" ht="31.5">
      <c r="A378" s="96" t="s">
        <v>50</v>
      </c>
      <c r="B378" s="114">
        <v>2520000000</v>
      </c>
      <c r="C378" s="117"/>
      <c r="D378" s="118" t="s">
        <v>245</v>
      </c>
      <c r="E378" s="97">
        <f>E383+E387+E391+E395+E379</f>
        <v>3829.5</v>
      </c>
      <c r="F378" s="97">
        <f>F383+F387+F391+F395+F379</f>
        <v>3225.6</v>
      </c>
      <c r="G378" s="97">
        <f>G383+G387+G391+G395+G379</f>
        <v>3225.6</v>
      </c>
    </row>
    <row r="379" spans="1:7" ht="63">
      <c r="A379" s="96" t="s">
        <v>50</v>
      </c>
      <c r="B379" s="117">
        <v>2520100000</v>
      </c>
      <c r="C379" s="117"/>
      <c r="D379" s="55" t="s">
        <v>328</v>
      </c>
      <c r="E379" s="97">
        <f>E380</f>
        <v>211.4</v>
      </c>
      <c r="F379" s="97">
        <f t="shared" ref="F379:G381" si="107">F380</f>
        <v>0</v>
      </c>
      <c r="G379" s="97">
        <f t="shared" si="107"/>
        <v>0</v>
      </c>
    </row>
    <row r="380" spans="1:7" ht="31.5">
      <c r="A380" s="96" t="s">
        <v>50</v>
      </c>
      <c r="B380" s="10" t="s">
        <v>329</v>
      </c>
      <c r="C380" s="117"/>
      <c r="D380" s="55" t="s">
        <v>330</v>
      </c>
      <c r="E380" s="97">
        <f>E381</f>
        <v>211.4</v>
      </c>
      <c r="F380" s="97">
        <f t="shared" si="107"/>
        <v>0</v>
      </c>
      <c r="G380" s="97">
        <f t="shared" si="107"/>
        <v>0</v>
      </c>
    </row>
    <row r="381" spans="1:7" ht="31.5">
      <c r="A381" s="96" t="s">
        <v>50</v>
      </c>
      <c r="B381" s="10" t="s">
        <v>329</v>
      </c>
      <c r="C381" s="114" t="s">
        <v>97</v>
      </c>
      <c r="D381" s="55" t="s">
        <v>98</v>
      </c>
      <c r="E381" s="97">
        <f>E382</f>
        <v>211.4</v>
      </c>
      <c r="F381" s="97">
        <f t="shared" si="107"/>
        <v>0</v>
      </c>
      <c r="G381" s="97">
        <f t="shared" si="107"/>
        <v>0</v>
      </c>
    </row>
    <row r="382" spans="1:7">
      <c r="A382" s="96" t="s">
        <v>50</v>
      </c>
      <c r="B382" s="10" t="s">
        <v>329</v>
      </c>
      <c r="C382" s="117">
        <v>610</v>
      </c>
      <c r="D382" s="55" t="s">
        <v>104</v>
      </c>
      <c r="E382" s="97">
        <f>'№ 4 ведом'!F674</f>
        <v>211.4</v>
      </c>
      <c r="F382" s="97">
        <f>'№ 4 ведом'!G674</f>
        <v>0</v>
      </c>
      <c r="G382" s="97">
        <f>'№ 4 ведом'!H674</f>
        <v>0</v>
      </c>
    </row>
    <row r="383" spans="1:7" ht="47.25">
      <c r="A383" s="96" t="s">
        <v>50</v>
      </c>
      <c r="B383" s="114">
        <v>2520200000</v>
      </c>
      <c r="C383" s="117"/>
      <c r="D383" s="118" t="s">
        <v>288</v>
      </c>
      <c r="E383" s="97">
        <f>E384</f>
        <v>429.3</v>
      </c>
      <c r="F383" s="97">
        <f t="shared" ref="F383:G383" si="108">F384</f>
        <v>0</v>
      </c>
      <c r="G383" s="97">
        <f t="shared" si="108"/>
        <v>0</v>
      </c>
    </row>
    <row r="384" spans="1:7">
      <c r="A384" s="2" t="s">
        <v>50</v>
      </c>
      <c r="B384" s="132">
        <v>2520220190</v>
      </c>
      <c r="C384" s="132"/>
      <c r="D384" s="134" t="s">
        <v>350</v>
      </c>
      <c r="E384" s="97">
        <f>E385</f>
        <v>429.3</v>
      </c>
      <c r="F384" s="97">
        <f t="shared" ref="F384:G385" si="109">F385</f>
        <v>0</v>
      </c>
      <c r="G384" s="97">
        <f t="shared" si="109"/>
        <v>0</v>
      </c>
    </row>
    <row r="385" spans="1:7" ht="31.5">
      <c r="A385" s="2" t="s">
        <v>50</v>
      </c>
      <c r="B385" s="132">
        <v>2520220190</v>
      </c>
      <c r="C385" s="132" t="s">
        <v>97</v>
      </c>
      <c r="D385" s="134" t="s">
        <v>98</v>
      </c>
      <c r="E385" s="97">
        <f>E386</f>
        <v>429.3</v>
      </c>
      <c r="F385" s="97">
        <f t="shared" si="109"/>
        <v>0</v>
      </c>
      <c r="G385" s="97">
        <f t="shared" si="109"/>
        <v>0</v>
      </c>
    </row>
    <row r="386" spans="1:7">
      <c r="A386" s="2" t="s">
        <v>50</v>
      </c>
      <c r="B386" s="132">
        <v>2520220190</v>
      </c>
      <c r="C386" s="132">
        <v>610</v>
      </c>
      <c r="D386" s="134" t="s">
        <v>104</v>
      </c>
      <c r="E386" s="97">
        <f>'№ 4 ведом'!F678</f>
        <v>429.3</v>
      </c>
      <c r="F386" s="97">
        <f>'№ 4 ведом'!G678</f>
        <v>0</v>
      </c>
      <c r="G386" s="97">
        <f>'№ 4 ведом'!H678</f>
        <v>0</v>
      </c>
    </row>
    <row r="387" spans="1:7" ht="31.5">
      <c r="A387" s="96" t="s">
        <v>50</v>
      </c>
      <c r="B387" s="114">
        <v>2520400000</v>
      </c>
      <c r="C387" s="117"/>
      <c r="D387" s="55" t="s">
        <v>316</v>
      </c>
      <c r="E387" s="97">
        <f>E388</f>
        <v>1289.2</v>
      </c>
      <c r="F387" s="97">
        <f t="shared" ref="F387:G389" si="110">F388</f>
        <v>1326</v>
      </c>
      <c r="G387" s="97">
        <f t="shared" si="110"/>
        <v>1326</v>
      </c>
    </row>
    <row r="388" spans="1:7">
      <c r="A388" s="96" t="s">
        <v>50</v>
      </c>
      <c r="B388" s="114">
        <v>2520420300</v>
      </c>
      <c r="C388" s="117"/>
      <c r="D388" s="55" t="s">
        <v>317</v>
      </c>
      <c r="E388" s="97">
        <f>E389</f>
        <v>1289.2</v>
      </c>
      <c r="F388" s="97">
        <f t="shared" si="110"/>
        <v>1326</v>
      </c>
      <c r="G388" s="97">
        <f t="shared" si="110"/>
        <v>1326</v>
      </c>
    </row>
    <row r="389" spans="1:7" ht="31.5">
      <c r="A389" s="96" t="s">
        <v>50</v>
      </c>
      <c r="B389" s="114">
        <v>2520420300</v>
      </c>
      <c r="C389" s="114" t="s">
        <v>97</v>
      </c>
      <c r="D389" s="55" t="s">
        <v>98</v>
      </c>
      <c r="E389" s="97">
        <f>E390</f>
        <v>1289.2</v>
      </c>
      <c r="F389" s="97">
        <f t="shared" si="110"/>
        <v>1326</v>
      </c>
      <c r="G389" s="97">
        <f t="shared" si="110"/>
        <v>1326</v>
      </c>
    </row>
    <row r="390" spans="1:7">
      <c r="A390" s="96" t="s">
        <v>50</v>
      </c>
      <c r="B390" s="114">
        <v>2520420300</v>
      </c>
      <c r="C390" s="117">
        <v>610</v>
      </c>
      <c r="D390" s="55" t="s">
        <v>104</v>
      </c>
      <c r="E390" s="97">
        <f>'№ 4 ведом'!F682</f>
        <v>1289.2</v>
      </c>
      <c r="F390" s="97">
        <f>'№ 4 ведом'!G682</f>
        <v>1326</v>
      </c>
      <c r="G390" s="97">
        <f>'№ 4 ведом'!H682</f>
        <v>1326</v>
      </c>
    </row>
    <row r="391" spans="1:7" ht="31.5">
      <c r="A391" s="96" t="s">
        <v>50</v>
      </c>
      <c r="B391" s="114">
        <v>2520500000</v>
      </c>
      <c r="C391" s="117"/>
      <c r="D391" s="118" t="s">
        <v>323</v>
      </c>
      <c r="E391" s="98">
        <f>E392</f>
        <v>1302.7</v>
      </c>
      <c r="F391" s="98">
        <f t="shared" ref="F391:G393" si="111">F392</f>
        <v>1302.7</v>
      </c>
      <c r="G391" s="98">
        <f t="shared" si="111"/>
        <v>1302.7</v>
      </c>
    </row>
    <row r="392" spans="1:7">
      <c r="A392" s="96" t="s">
        <v>50</v>
      </c>
      <c r="B392" s="114">
        <v>2520520300</v>
      </c>
      <c r="C392" s="117"/>
      <c r="D392" s="118" t="s">
        <v>324</v>
      </c>
      <c r="E392" s="98">
        <f>E393</f>
        <v>1302.7</v>
      </c>
      <c r="F392" s="98">
        <f t="shared" si="111"/>
        <v>1302.7</v>
      </c>
      <c r="G392" s="98">
        <f t="shared" si="111"/>
        <v>1302.7</v>
      </c>
    </row>
    <row r="393" spans="1:7" ht="31.5">
      <c r="A393" s="96" t="s">
        <v>50</v>
      </c>
      <c r="B393" s="114">
        <v>2520520300</v>
      </c>
      <c r="C393" s="114" t="s">
        <v>97</v>
      </c>
      <c r="D393" s="55" t="s">
        <v>98</v>
      </c>
      <c r="E393" s="98">
        <f>E394</f>
        <v>1302.7</v>
      </c>
      <c r="F393" s="98">
        <f t="shared" si="111"/>
        <v>1302.7</v>
      </c>
      <c r="G393" s="98">
        <f t="shared" si="111"/>
        <v>1302.7</v>
      </c>
    </row>
    <row r="394" spans="1:7">
      <c r="A394" s="96" t="s">
        <v>50</v>
      </c>
      <c r="B394" s="114">
        <v>2520520300</v>
      </c>
      <c r="C394" s="117">
        <v>610</v>
      </c>
      <c r="D394" s="55" t="s">
        <v>104</v>
      </c>
      <c r="E394" s="98">
        <f>'№ 4 ведом'!F686</f>
        <v>1302.7</v>
      </c>
      <c r="F394" s="98">
        <f>'№ 4 ведом'!G686</f>
        <v>1302.7</v>
      </c>
      <c r="G394" s="98">
        <f>'№ 4 ведом'!H686</f>
        <v>1302.7</v>
      </c>
    </row>
    <row r="395" spans="1:7" ht="31.5">
      <c r="A395" s="96" t="s">
        <v>50</v>
      </c>
      <c r="B395" s="114">
        <v>2520600000</v>
      </c>
      <c r="C395" s="117"/>
      <c r="D395" s="118" t="s">
        <v>322</v>
      </c>
      <c r="E395" s="98">
        <f>E396</f>
        <v>596.9</v>
      </c>
      <c r="F395" s="98">
        <f t="shared" ref="F395:G397" si="112">F396</f>
        <v>596.9</v>
      </c>
      <c r="G395" s="98">
        <f t="shared" si="112"/>
        <v>596.9</v>
      </c>
    </row>
    <row r="396" spans="1:7">
      <c r="A396" s="96" t="s">
        <v>50</v>
      </c>
      <c r="B396" s="114">
        <v>2520620200</v>
      </c>
      <c r="C396" s="117"/>
      <c r="D396" s="118" t="s">
        <v>277</v>
      </c>
      <c r="E396" s="98">
        <f>E397</f>
        <v>596.9</v>
      </c>
      <c r="F396" s="98">
        <f t="shared" si="112"/>
        <v>596.9</v>
      </c>
      <c r="G396" s="98">
        <f t="shared" si="112"/>
        <v>596.9</v>
      </c>
    </row>
    <row r="397" spans="1:7" ht="31.5">
      <c r="A397" s="96" t="s">
        <v>50</v>
      </c>
      <c r="B397" s="114">
        <v>2520620200</v>
      </c>
      <c r="C397" s="114" t="s">
        <v>97</v>
      </c>
      <c r="D397" s="55" t="s">
        <v>98</v>
      </c>
      <c r="E397" s="98">
        <f>E398</f>
        <v>596.9</v>
      </c>
      <c r="F397" s="98">
        <f t="shared" si="112"/>
        <v>596.9</v>
      </c>
      <c r="G397" s="98">
        <f t="shared" si="112"/>
        <v>596.9</v>
      </c>
    </row>
    <row r="398" spans="1:7">
      <c r="A398" s="96" t="s">
        <v>50</v>
      </c>
      <c r="B398" s="114">
        <v>2520620200</v>
      </c>
      <c r="C398" s="117">
        <v>610</v>
      </c>
      <c r="D398" s="55" t="s">
        <v>104</v>
      </c>
      <c r="E398" s="98">
        <f>'№ 4 ведом'!F690</f>
        <v>596.9</v>
      </c>
      <c r="F398" s="98">
        <f>'№ 4 ведом'!G690</f>
        <v>596.9</v>
      </c>
      <c r="G398" s="98">
        <f>'№ 4 ведом'!H690</f>
        <v>596.9</v>
      </c>
    </row>
    <row r="399" spans="1:7">
      <c r="A399" s="117" t="s">
        <v>51</v>
      </c>
      <c r="B399" s="117" t="s">
        <v>66</v>
      </c>
      <c r="C399" s="117" t="s">
        <v>66</v>
      </c>
      <c r="D399" s="49" t="s">
        <v>11</v>
      </c>
      <c r="E399" s="17">
        <f>E400+E462</f>
        <v>518397</v>
      </c>
      <c r="F399" s="17">
        <f>F400+F462</f>
        <v>447619.80000000005</v>
      </c>
      <c r="G399" s="17">
        <f>G400+G462</f>
        <v>448835.8</v>
      </c>
    </row>
    <row r="400" spans="1:7" ht="47.25">
      <c r="A400" s="117" t="s">
        <v>51</v>
      </c>
      <c r="B400" s="114">
        <v>2100000000</v>
      </c>
      <c r="C400" s="117"/>
      <c r="D400" s="118" t="s">
        <v>304</v>
      </c>
      <c r="E400" s="17">
        <f>E401+E450+E445</f>
        <v>511992.3</v>
      </c>
      <c r="F400" s="17">
        <f>F401+F450+F445</f>
        <v>443428.10000000003</v>
      </c>
      <c r="G400" s="17">
        <f>G401+G450+G445</f>
        <v>444644.1</v>
      </c>
    </row>
    <row r="401" spans="1:7">
      <c r="A401" s="117" t="s">
        <v>51</v>
      </c>
      <c r="B401" s="117">
        <v>2110000000</v>
      </c>
      <c r="C401" s="117"/>
      <c r="D401" s="49" t="s">
        <v>165</v>
      </c>
      <c r="E401" s="17">
        <f>E402+E409+E416+E438+E420+E424+E428+E413</f>
        <v>504283.3</v>
      </c>
      <c r="F401" s="17">
        <f t="shared" ref="F401:G401" si="113">F402+F409+F416+F438+F420+F424+F428+F413</f>
        <v>435709.70000000007</v>
      </c>
      <c r="G401" s="17">
        <f t="shared" si="113"/>
        <v>436925.3</v>
      </c>
    </row>
    <row r="402" spans="1:7" ht="47.25">
      <c r="A402" s="117" t="s">
        <v>51</v>
      </c>
      <c r="B402" s="117">
        <v>2110100000</v>
      </c>
      <c r="C402" s="24"/>
      <c r="D402" s="49" t="s">
        <v>166</v>
      </c>
      <c r="E402" s="17">
        <f>E406+E403</f>
        <v>376354.5</v>
      </c>
      <c r="F402" s="17">
        <f>F406+F403</f>
        <v>377242.30000000005</v>
      </c>
      <c r="G402" s="17">
        <f>G406+G403</f>
        <v>379253.5</v>
      </c>
    </row>
    <row r="403" spans="1:7" ht="94.5">
      <c r="A403" s="117" t="s">
        <v>51</v>
      </c>
      <c r="B403" s="117">
        <v>2110110750</v>
      </c>
      <c r="C403" s="117"/>
      <c r="D403" s="49" t="s">
        <v>167</v>
      </c>
      <c r="E403" s="17">
        <f t="shared" ref="E403:G404" si="114">E404</f>
        <v>318871.09999999998</v>
      </c>
      <c r="F403" s="17">
        <f t="shared" si="114"/>
        <v>319649.90000000002</v>
      </c>
      <c r="G403" s="17">
        <f t="shared" si="114"/>
        <v>321656.59999999998</v>
      </c>
    </row>
    <row r="404" spans="1:7" ht="31.5">
      <c r="A404" s="117" t="s">
        <v>51</v>
      </c>
      <c r="B404" s="117">
        <v>2110110750</v>
      </c>
      <c r="C404" s="114" t="s">
        <v>97</v>
      </c>
      <c r="D404" s="118" t="s">
        <v>98</v>
      </c>
      <c r="E404" s="17">
        <f t="shared" si="114"/>
        <v>318871.09999999998</v>
      </c>
      <c r="F404" s="17">
        <f t="shared" si="114"/>
        <v>319649.90000000002</v>
      </c>
      <c r="G404" s="17">
        <f t="shared" si="114"/>
        <v>321656.59999999998</v>
      </c>
    </row>
    <row r="405" spans="1:7">
      <c r="A405" s="117" t="s">
        <v>51</v>
      </c>
      <c r="B405" s="117">
        <v>2110110750</v>
      </c>
      <c r="C405" s="117">
        <v>610</v>
      </c>
      <c r="D405" s="118" t="s">
        <v>104</v>
      </c>
      <c r="E405" s="17">
        <f>'№ 4 ведом'!F697</f>
        <v>318871.09999999998</v>
      </c>
      <c r="F405" s="17">
        <f>'№ 4 ведом'!G697</f>
        <v>319649.90000000002</v>
      </c>
      <c r="G405" s="17">
        <f>'№ 4 ведом'!H697</f>
        <v>321656.59999999998</v>
      </c>
    </row>
    <row r="406" spans="1:7" ht="31.5">
      <c r="A406" s="117" t="s">
        <v>51</v>
      </c>
      <c r="B406" s="10" t="s">
        <v>299</v>
      </c>
      <c r="C406" s="10"/>
      <c r="D406" s="42" t="s">
        <v>123</v>
      </c>
      <c r="E406" s="17">
        <f t="shared" ref="E406:G407" si="115">E407</f>
        <v>57483.4</v>
      </c>
      <c r="F406" s="17">
        <f t="shared" si="115"/>
        <v>57592.4</v>
      </c>
      <c r="G406" s="17">
        <f t="shared" si="115"/>
        <v>57596.9</v>
      </c>
    </row>
    <row r="407" spans="1:7" ht="31.5">
      <c r="A407" s="117" t="s">
        <v>51</v>
      </c>
      <c r="B407" s="10" t="s">
        <v>299</v>
      </c>
      <c r="C407" s="114" t="s">
        <v>97</v>
      </c>
      <c r="D407" s="118" t="s">
        <v>98</v>
      </c>
      <c r="E407" s="17">
        <f t="shared" si="115"/>
        <v>57483.4</v>
      </c>
      <c r="F407" s="17">
        <f t="shared" si="115"/>
        <v>57592.4</v>
      </c>
      <c r="G407" s="17">
        <f t="shared" si="115"/>
        <v>57596.9</v>
      </c>
    </row>
    <row r="408" spans="1:7">
      <c r="A408" s="117" t="s">
        <v>51</v>
      </c>
      <c r="B408" s="10" t="s">
        <v>299</v>
      </c>
      <c r="C408" s="117">
        <v>610</v>
      </c>
      <c r="D408" s="118" t="s">
        <v>104</v>
      </c>
      <c r="E408" s="17">
        <f>'№ 4 ведом'!F700</f>
        <v>57483.4</v>
      </c>
      <c r="F408" s="17">
        <f>'№ 4 ведом'!G700</f>
        <v>57592.4</v>
      </c>
      <c r="G408" s="17">
        <f>'№ 4 ведом'!H700</f>
        <v>57596.9</v>
      </c>
    </row>
    <row r="409" spans="1:7" ht="31.5">
      <c r="A409" s="117" t="s">
        <v>51</v>
      </c>
      <c r="B409" s="117">
        <v>2110300000</v>
      </c>
      <c r="C409" s="117"/>
      <c r="D409" s="49" t="s">
        <v>168</v>
      </c>
      <c r="E409" s="17">
        <f t="shared" ref="E409:G411" si="116">E410</f>
        <v>23568.800000000003</v>
      </c>
      <c r="F409" s="17">
        <f t="shared" si="116"/>
        <v>21545.699999999997</v>
      </c>
      <c r="G409" s="17">
        <f t="shared" si="116"/>
        <v>20750.099999999999</v>
      </c>
    </row>
    <row r="410" spans="1:7" ht="47.25">
      <c r="A410" s="117" t="s">
        <v>51</v>
      </c>
      <c r="B410" s="117" t="s">
        <v>331</v>
      </c>
      <c r="C410" s="117"/>
      <c r="D410" s="118" t="s">
        <v>270</v>
      </c>
      <c r="E410" s="17">
        <f t="shared" si="116"/>
        <v>23568.800000000003</v>
      </c>
      <c r="F410" s="17">
        <f t="shared" si="116"/>
        <v>21545.699999999997</v>
      </c>
      <c r="G410" s="17">
        <f t="shared" si="116"/>
        <v>20750.099999999999</v>
      </c>
    </row>
    <row r="411" spans="1:7" ht="31.5">
      <c r="A411" s="117" t="s">
        <v>51</v>
      </c>
      <c r="B411" s="117" t="s">
        <v>331</v>
      </c>
      <c r="C411" s="114" t="s">
        <v>97</v>
      </c>
      <c r="D411" s="118" t="s">
        <v>98</v>
      </c>
      <c r="E411" s="17">
        <f t="shared" si="116"/>
        <v>23568.800000000003</v>
      </c>
      <c r="F411" s="17">
        <f t="shared" si="116"/>
        <v>21545.699999999997</v>
      </c>
      <c r="G411" s="17">
        <f t="shared" si="116"/>
        <v>20750.099999999999</v>
      </c>
    </row>
    <row r="412" spans="1:7">
      <c r="A412" s="117" t="s">
        <v>51</v>
      </c>
      <c r="B412" s="117" t="s">
        <v>331</v>
      </c>
      <c r="C412" s="117">
        <v>610</v>
      </c>
      <c r="D412" s="118" t="s">
        <v>104</v>
      </c>
      <c r="E412" s="17">
        <f>'№ 4 ведом'!F704</f>
        <v>23568.800000000003</v>
      </c>
      <c r="F412" s="17">
        <f>'№ 4 ведом'!G704</f>
        <v>21545.699999999997</v>
      </c>
      <c r="G412" s="17">
        <f>'№ 4 ведом'!H704</f>
        <v>20750.099999999999</v>
      </c>
    </row>
    <row r="413" spans="1:7" ht="78.75">
      <c r="A413" s="226" t="s">
        <v>51</v>
      </c>
      <c r="B413" s="226">
        <v>2110500000</v>
      </c>
      <c r="C413" s="226"/>
      <c r="D413" s="227" t="s">
        <v>246</v>
      </c>
      <c r="E413" s="17">
        <f>E414</f>
        <v>10940</v>
      </c>
      <c r="F413" s="17">
        <f t="shared" ref="F413:G413" si="117">F414</f>
        <v>0</v>
      </c>
      <c r="G413" s="17">
        <f t="shared" si="117"/>
        <v>0</v>
      </c>
    </row>
    <row r="414" spans="1:7" ht="31.5">
      <c r="A414" s="225" t="s">
        <v>51</v>
      </c>
      <c r="B414" s="225" t="s">
        <v>314</v>
      </c>
      <c r="C414" s="225" t="s">
        <v>97</v>
      </c>
      <c r="D414" s="227" t="s">
        <v>98</v>
      </c>
      <c r="E414" s="17">
        <f>E415</f>
        <v>10940</v>
      </c>
      <c r="F414" s="17">
        <f t="shared" ref="F414:G414" si="118">F415</f>
        <v>0</v>
      </c>
      <c r="G414" s="17">
        <f t="shared" si="118"/>
        <v>0</v>
      </c>
    </row>
    <row r="415" spans="1:7">
      <c r="A415" s="225" t="s">
        <v>51</v>
      </c>
      <c r="B415" s="225" t="s">
        <v>314</v>
      </c>
      <c r="C415" s="226">
        <v>610</v>
      </c>
      <c r="D415" s="227" t="s">
        <v>104</v>
      </c>
      <c r="E415" s="17">
        <f>'№ 4 ведом'!F708</f>
        <v>10940</v>
      </c>
      <c r="F415" s="17">
        <f>'№ 4 ведом'!G708</f>
        <v>0</v>
      </c>
      <c r="G415" s="17">
        <f>'№ 4 ведом'!H708</f>
        <v>0</v>
      </c>
    </row>
    <row r="416" spans="1:7" ht="47.25">
      <c r="A416" s="117" t="s">
        <v>51</v>
      </c>
      <c r="B416" s="117">
        <v>2110700000</v>
      </c>
      <c r="C416" s="117"/>
      <c r="D416" s="118" t="s">
        <v>279</v>
      </c>
      <c r="E416" s="17">
        <f>E417</f>
        <v>4908.3999999999996</v>
      </c>
      <c r="F416" s="17">
        <f t="shared" ref="F416:G418" si="119">F417</f>
        <v>4908.3999999999996</v>
      </c>
      <c r="G416" s="17">
        <f t="shared" si="119"/>
        <v>4908.3999999999996</v>
      </c>
    </row>
    <row r="417" spans="1:7" ht="47.25">
      <c r="A417" s="117" t="s">
        <v>51</v>
      </c>
      <c r="B417" s="117">
        <v>2110720020</v>
      </c>
      <c r="C417" s="117"/>
      <c r="D417" s="118" t="s">
        <v>286</v>
      </c>
      <c r="E417" s="17">
        <f>E418</f>
        <v>4908.3999999999996</v>
      </c>
      <c r="F417" s="17">
        <f t="shared" si="119"/>
        <v>4908.3999999999996</v>
      </c>
      <c r="G417" s="17">
        <f t="shared" si="119"/>
        <v>4908.3999999999996</v>
      </c>
    </row>
    <row r="418" spans="1:7" ht="31.5">
      <c r="A418" s="117" t="s">
        <v>51</v>
      </c>
      <c r="B418" s="117">
        <v>2110720020</v>
      </c>
      <c r="C418" s="114" t="s">
        <v>97</v>
      </c>
      <c r="D418" s="196" t="s">
        <v>98</v>
      </c>
      <c r="E418" s="17">
        <f>E419</f>
        <v>4908.3999999999996</v>
      </c>
      <c r="F418" s="17">
        <f t="shared" si="119"/>
        <v>4908.3999999999996</v>
      </c>
      <c r="G418" s="17">
        <f t="shared" si="119"/>
        <v>4908.3999999999996</v>
      </c>
    </row>
    <row r="419" spans="1:7">
      <c r="A419" s="117" t="s">
        <v>51</v>
      </c>
      <c r="B419" s="117">
        <v>2110720020</v>
      </c>
      <c r="C419" s="117">
        <v>610</v>
      </c>
      <c r="D419" s="196" t="s">
        <v>104</v>
      </c>
      <c r="E419" s="17">
        <f>'№ 4 ведом'!F712</f>
        <v>4908.3999999999996</v>
      </c>
      <c r="F419" s="17">
        <f>'№ 4 ведом'!G712</f>
        <v>4908.3999999999996</v>
      </c>
      <c r="G419" s="17">
        <f>'№ 4 ведом'!H712</f>
        <v>4908.3999999999996</v>
      </c>
    </row>
    <row r="420" spans="1:7" ht="63">
      <c r="A420" s="152" t="s">
        <v>51</v>
      </c>
      <c r="B420" s="152">
        <v>2110800000</v>
      </c>
      <c r="C420" s="152"/>
      <c r="D420" s="102" t="s">
        <v>359</v>
      </c>
      <c r="E420" s="17">
        <f>E421</f>
        <v>167.6</v>
      </c>
      <c r="F420" s="17">
        <f t="shared" ref="F420:G420" si="120">F421</f>
        <v>0</v>
      </c>
      <c r="G420" s="17">
        <f t="shared" si="120"/>
        <v>0</v>
      </c>
    </row>
    <row r="421" spans="1:7" ht="31.5">
      <c r="A421" s="226" t="s">
        <v>51</v>
      </c>
      <c r="B421" s="226">
        <v>2110820030</v>
      </c>
      <c r="C421" s="226"/>
      <c r="D421" s="227" t="s">
        <v>346</v>
      </c>
      <c r="E421" s="21">
        <f>E422</f>
        <v>167.6</v>
      </c>
      <c r="F421" s="21">
        <f t="shared" ref="F421:G422" si="121">F422</f>
        <v>0</v>
      </c>
      <c r="G421" s="21">
        <f t="shared" si="121"/>
        <v>0</v>
      </c>
    </row>
    <row r="422" spans="1:7" ht="31.5">
      <c r="A422" s="226" t="s">
        <v>51</v>
      </c>
      <c r="B422" s="226">
        <v>2110820030</v>
      </c>
      <c r="C422" s="225" t="s">
        <v>97</v>
      </c>
      <c r="D422" s="227" t="s">
        <v>98</v>
      </c>
      <c r="E422" s="21">
        <f>E423</f>
        <v>167.6</v>
      </c>
      <c r="F422" s="21">
        <f t="shared" si="121"/>
        <v>0</v>
      </c>
      <c r="G422" s="21">
        <f t="shared" si="121"/>
        <v>0</v>
      </c>
    </row>
    <row r="423" spans="1:7">
      <c r="A423" s="226" t="s">
        <v>51</v>
      </c>
      <c r="B423" s="226">
        <v>2110820030</v>
      </c>
      <c r="C423" s="226">
        <v>610</v>
      </c>
      <c r="D423" s="227" t="s">
        <v>104</v>
      </c>
      <c r="E423" s="21">
        <f>'№ 4 ведом'!F716</f>
        <v>167.6</v>
      </c>
      <c r="F423" s="21">
        <f>'№ 4 ведом'!G716</f>
        <v>0</v>
      </c>
      <c r="G423" s="21">
        <f>'№ 4 ведом'!H716</f>
        <v>0</v>
      </c>
    </row>
    <row r="424" spans="1:7" ht="47.25">
      <c r="A424" s="185" t="s">
        <v>51</v>
      </c>
      <c r="B424" s="185">
        <v>2111200000</v>
      </c>
      <c r="C424" s="185"/>
      <c r="D424" s="186" t="s">
        <v>380</v>
      </c>
      <c r="E424" s="21">
        <f>E425</f>
        <v>419.8</v>
      </c>
      <c r="F424" s="21">
        <f t="shared" ref="F424:G426" si="122">F425</f>
        <v>419.8</v>
      </c>
      <c r="G424" s="21">
        <f t="shared" si="122"/>
        <v>419.8</v>
      </c>
    </row>
    <row r="425" spans="1:7" ht="47.25">
      <c r="A425" s="185" t="s">
        <v>51</v>
      </c>
      <c r="B425" s="185">
        <v>2111220020</v>
      </c>
      <c r="C425" s="185"/>
      <c r="D425" s="187" t="s">
        <v>381</v>
      </c>
      <c r="E425" s="21">
        <f>E426</f>
        <v>419.8</v>
      </c>
      <c r="F425" s="21">
        <f t="shared" si="122"/>
        <v>419.8</v>
      </c>
      <c r="G425" s="21">
        <f t="shared" si="122"/>
        <v>419.8</v>
      </c>
    </row>
    <row r="426" spans="1:7" ht="31.5">
      <c r="A426" s="185" t="s">
        <v>51</v>
      </c>
      <c r="B426" s="185">
        <v>2111220020</v>
      </c>
      <c r="C426" s="184" t="s">
        <v>97</v>
      </c>
      <c r="D426" s="186" t="s">
        <v>98</v>
      </c>
      <c r="E426" s="21">
        <f>E427</f>
        <v>419.8</v>
      </c>
      <c r="F426" s="21">
        <f t="shared" si="122"/>
        <v>419.8</v>
      </c>
      <c r="G426" s="21">
        <f t="shared" si="122"/>
        <v>419.8</v>
      </c>
    </row>
    <row r="427" spans="1:7">
      <c r="A427" s="185" t="s">
        <v>51</v>
      </c>
      <c r="B427" s="185">
        <v>2111220020</v>
      </c>
      <c r="C427" s="185">
        <v>610</v>
      </c>
      <c r="D427" s="186" t="s">
        <v>104</v>
      </c>
      <c r="E427" s="21">
        <f>'№ 4 ведом'!F720</f>
        <v>419.8</v>
      </c>
      <c r="F427" s="21">
        <f>'№ 4 ведом'!G720</f>
        <v>419.8</v>
      </c>
      <c r="G427" s="21">
        <f>'№ 4 ведом'!H720</f>
        <v>419.8</v>
      </c>
    </row>
    <row r="428" spans="1:7" ht="31.5">
      <c r="A428" s="218" t="s">
        <v>51</v>
      </c>
      <c r="B428" s="203" t="s">
        <v>429</v>
      </c>
      <c r="C428" s="214"/>
      <c r="D428" s="306" t="s">
        <v>434</v>
      </c>
      <c r="E428" s="21">
        <f>E429+E432+E435</f>
        <v>56358.700000000004</v>
      </c>
      <c r="F428" s="21">
        <f t="shared" ref="F428:G428" si="123">F429+F432+F435</f>
        <v>0</v>
      </c>
      <c r="G428" s="21">
        <f t="shared" si="123"/>
        <v>0</v>
      </c>
    </row>
    <row r="429" spans="1:7" ht="31.5">
      <c r="A429" s="218" t="s">
        <v>51</v>
      </c>
      <c r="B429" s="203" t="s">
        <v>430</v>
      </c>
      <c r="C429" s="204"/>
      <c r="D429" s="306" t="s">
        <v>426</v>
      </c>
      <c r="E429" s="21">
        <f>E430</f>
        <v>54332.3</v>
      </c>
      <c r="F429" s="21">
        <f t="shared" ref="F429:G430" si="124">F430</f>
        <v>0</v>
      </c>
      <c r="G429" s="21">
        <f t="shared" si="124"/>
        <v>0</v>
      </c>
    </row>
    <row r="430" spans="1:7" ht="31.5">
      <c r="A430" s="218" t="s">
        <v>51</v>
      </c>
      <c r="B430" s="203" t="s">
        <v>430</v>
      </c>
      <c r="C430" s="203" t="s">
        <v>69</v>
      </c>
      <c r="D430" s="205" t="s">
        <v>95</v>
      </c>
      <c r="E430" s="21">
        <f>E431</f>
        <v>54332.3</v>
      </c>
      <c r="F430" s="21">
        <f t="shared" si="124"/>
        <v>0</v>
      </c>
      <c r="G430" s="21">
        <f t="shared" si="124"/>
        <v>0</v>
      </c>
    </row>
    <row r="431" spans="1:7" ht="31.5">
      <c r="A431" s="218" t="s">
        <v>51</v>
      </c>
      <c r="B431" s="203" t="s">
        <v>430</v>
      </c>
      <c r="C431" s="204">
        <v>240</v>
      </c>
      <c r="D431" s="205" t="s">
        <v>220</v>
      </c>
      <c r="E431" s="21">
        <f>'№ 4 ведом'!F308</f>
        <v>54332.3</v>
      </c>
      <c r="F431" s="21">
        <f>'№ 4 ведом'!G308</f>
        <v>0</v>
      </c>
      <c r="G431" s="21">
        <f>'№ 4 ведом'!H308</f>
        <v>0</v>
      </c>
    </row>
    <row r="432" spans="1:7" ht="31.5">
      <c r="A432" s="218" t="s">
        <v>51</v>
      </c>
      <c r="B432" s="203" t="s">
        <v>431</v>
      </c>
      <c r="C432" s="204"/>
      <c r="D432" s="205" t="s">
        <v>427</v>
      </c>
      <c r="E432" s="21">
        <f>E433</f>
        <v>1823.8</v>
      </c>
      <c r="F432" s="21">
        <f t="shared" ref="F432:G433" si="125">F433</f>
        <v>0</v>
      </c>
      <c r="G432" s="21">
        <f t="shared" si="125"/>
        <v>0</v>
      </c>
    </row>
    <row r="433" spans="1:7" ht="31.5">
      <c r="A433" s="218" t="s">
        <v>51</v>
      </c>
      <c r="B433" s="203" t="s">
        <v>431</v>
      </c>
      <c r="C433" s="203" t="s">
        <v>69</v>
      </c>
      <c r="D433" s="205" t="s">
        <v>95</v>
      </c>
      <c r="E433" s="21">
        <f>E434</f>
        <v>1823.8</v>
      </c>
      <c r="F433" s="21">
        <f t="shared" si="125"/>
        <v>0</v>
      </c>
      <c r="G433" s="21">
        <f t="shared" si="125"/>
        <v>0</v>
      </c>
    </row>
    <row r="434" spans="1:7" ht="31.5">
      <c r="A434" s="218" t="s">
        <v>51</v>
      </c>
      <c r="B434" s="203" t="s">
        <v>431</v>
      </c>
      <c r="C434" s="204">
        <v>240</v>
      </c>
      <c r="D434" s="205" t="s">
        <v>220</v>
      </c>
      <c r="E434" s="21">
        <f>'№ 4 ведом'!F309</f>
        <v>1823.8</v>
      </c>
      <c r="F434" s="21">
        <f>'№ 4 ведом'!G309</f>
        <v>0</v>
      </c>
      <c r="G434" s="21">
        <f>'№ 4 ведом'!H309</f>
        <v>0</v>
      </c>
    </row>
    <row r="435" spans="1:7" ht="31.5">
      <c r="A435" s="203" t="s">
        <v>51</v>
      </c>
      <c r="B435" s="203" t="s">
        <v>432</v>
      </c>
      <c r="C435" s="92"/>
      <c r="D435" s="42" t="s">
        <v>428</v>
      </c>
      <c r="E435" s="21">
        <f>E436</f>
        <v>202.6</v>
      </c>
      <c r="F435" s="21">
        <f t="shared" ref="F435:G436" si="126">F436</f>
        <v>0</v>
      </c>
      <c r="G435" s="21">
        <f t="shared" si="126"/>
        <v>0</v>
      </c>
    </row>
    <row r="436" spans="1:7" ht="31.5">
      <c r="A436" s="203" t="s">
        <v>51</v>
      </c>
      <c r="B436" s="203" t="s">
        <v>432</v>
      </c>
      <c r="C436" s="203" t="s">
        <v>69</v>
      </c>
      <c r="D436" s="205" t="s">
        <v>95</v>
      </c>
      <c r="E436" s="21">
        <f>E437</f>
        <v>202.6</v>
      </c>
      <c r="F436" s="21">
        <f t="shared" si="126"/>
        <v>0</v>
      </c>
      <c r="G436" s="21">
        <f t="shared" si="126"/>
        <v>0</v>
      </c>
    </row>
    <row r="437" spans="1:7" ht="31.5">
      <c r="A437" s="203" t="s">
        <v>51</v>
      </c>
      <c r="B437" s="203" t="s">
        <v>432</v>
      </c>
      <c r="C437" s="204">
        <v>240</v>
      </c>
      <c r="D437" s="205" t="s">
        <v>220</v>
      </c>
      <c r="E437" s="21">
        <f>'№ 4 ведом'!F312</f>
        <v>202.6</v>
      </c>
      <c r="F437" s="21">
        <f>'№ 4 ведом'!G312</f>
        <v>0</v>
      </c>
      <c r="G437" s="21">
        <f>'№ 4 ведом'!H312</f>
        <v>0</v>
      </c>
    </row>
    <row r="438" spans="1:7" ht="31.5">
      <c r="A438" s="117" t="s">
        <v>51</v>
      </c>
      <c r="B438" s="204" t="s">
        <v>435</v>
      </c>
      <c r="C438" s="204"/>
      <c r="D438" s="102" t="s">
        <v>436</v>
      </c>
      <c r="E438" s="17">
        <f>E439+E442</f>
        <v>31565.5</v>
      </c>
      <c r="F438" s="17">
        <f t="shared" ref="F438:G438" si="127">F439+F442</f>
        <v>31593.5</v>
      </c>
      <c r="G438" s="17">
        <f t="shared" si="127"/>
        <v>31593.5</v>
      </c>
    </row>
    <row r="439" spans="1:7" ht="63">
      <c r="A439" s="117" t="s">
        <v>51</v>
      </c>
      <c r="B439" s="108" t="s">
        <v>437</v>
      </c>
      <c r="C439" s="204"/>
      <c r="D439" s="8" t="s">
        <v>332</v>
      </c>
      <c r="E439" s="17">
        <f>E440</f>
        <v>2973.6</v>
      </c>
      <c r="F439" s="17">
        <f t="shared" ref="F439:G440" si="128">F440</f>
        <v>3001.6</v>
      </c>
      <c r="G439" s="17">
        <f t="shared" si="128"/>
        <v>3001.6</v>
      </c>
    </row>
    <row r="440" spans="1:7" ht="31.5">
      <c r="A440" s="117" t="s">
        <v>51</v>
      </c>
      <c r="B440" s="108" t="s">
        <v>437</v>
      </c>
      <c r="C440" s="203" t="s">
        <v>97</v>
      </c>
      <c r="D440" s="224" t="s">
        <v>98</v>
      </c>
      <c r="E440" s="17">
        <f>E441</f>
        <v>2973.6</v>
      </c>
      <c r="F440" s="17">
        <f t="shared" si="128"/>
        <v>3001.6</v>
      </c>
      <c r="G440" s="17">
        <f t="shared" si="128"/>
        <v>3001.6</v>
      </c>
    </row>
    <row r="441" spans="1:7">
      <c r="A441" s="117" t="s">
        <v>51</v>
      </c>
      <c r="B441" s="108" t="s">
        <v>437</v>
      </c>
      <c r="C441" s="204">
        <v>610</v>
      </c>
      <c r="D441" s="224" t="s">
        <v>104</v>
      </c>
      <c r="E441" s="17">
        <f>'№ 4 ведом'!F724</f>
        <v>2973.6</v>
      </c>
      <c r="F441" s="17">
        <f>'№ 4 ведом'!G724</f>
        <v>3001.6</v>
      </c>
      <c r="G441" s="17">
        <f>'№ 4 ведом'!H724</f>
        <v>3001.6</v>
      </c>
    </row>
    <row r="442" spans="1:7" ht="47.25">
      <c r="A442" s="204" t="s">
        <v>51</v>
      </c>
      <c r="B442" s="221" t="s">
        <v>439</v>
      </c>
      <c r="C442" s="203"/>
      <c r="D442" s="61" t="s">
        <v>271</v>
      </c>
      <c r="E442" s="21">
        <f>E443</f>
        <v>28591.9</v>
      </c>
      <c r="F442" s="21">
        <f t="shared" ref="F442:G443" si="129">F443</f>
        <v>28591.9</v>
      </c>
      <c r="G442" s="21">
        <f t="shared" si="129"/>
        <v>28591.9</v>
      </c>
    </row>
    <row r="443" spans="1:7" ht="31.5">
      <c r="A443" s="204" t="s">
        <v>51</v>
      </c>
      <c r="B443" s="221" t="s">
        <v>439</v>
      </c>
      <c r="C443" s="203" t="s">
        <v>97</v>
      </c>
      <c r="D443" s="205" t="s">
        <v>98</v>
      </c>
      <c r="E443" s="21">
        <f>E444</f>
        <v>28591.9</v>
      </c>
      <c r="F443" s="21">
        <f t="shared" si="129"/>
        <v>28591.9</v>
      </c>
      <c r="G443" s="21">
        <f t="shared" si="129"/>
        <v>28591.9</v>
      </c>
    </row>
    <row r="444" spans="1:7">
      <c r="A444" s="204" t="s">
        <v>51</v>
      </c>
      <c r="B444" s="221" t="s">
        <v>439</v>
      </c>
      <c r="C444" s="203">
        <v>610</v>
      </c>
      <c r="D444" s="205" t="s">
        <v>104</v>
      </c>
      <c r="E444" s="21">
        <f>'№ 4 ведом'!F727</f>
        <v>28591.9</v>
      </c>
      <c r="F444" s="21">
        <f>'№ 4 ведом'!G727</f>
        <v>28591.9</v>
      </c>
      <c r="G444" s="21">
        <f>'№ 4 ведом'!H727</f>
        <v>28591.9</v>
      </c>
    </row>
    <row r="445" spans="1:7">
      <c r="A445" s="114" t="s">
        <v>51</v>
      </c>
      <c r="B445" s="114">
        <v>2120000000</v>
      </c>
      <c r="C445" s="114"/>
      <c r="D445" s="205" t="s">
        <v>438</v>
      </c>
      <c r="E445" s="17">
        <f>E446</f>
        <v>6294.7</v>
      </c>
      <c r="F445" s="17">
        <f t="shared" ref="F445:G448" si="130">F446</f>
        <v>6304.1</v>
      </c>
      <c r="G445" s="17">
        <f t="shared" si="130"/>
        <v>6304.5</v>
      </c>
    </row>
    <row r="446" spans="1:7" ht="47.25">
      <c r="A446" s="114" t="s">
        <v>51</v>
      </c>
      <c r="B446" s="114">
        <v>2120100000</v>
      </c>
      <c r="C446" s="114"/>
      <c r="D446" s="118" t="s">
        <v>122</v>
      </c>
      <c r="E446" s="17">
        <f>E447</f>
        <v>6294.7</v>
      </c>
      <c r="F446" s="17">
        <f t="shared" si="130"/>
        <v>6304.1</v>
      </c>
      <c r="G446" s="17">
        <f t="shared" si="130"/>
        <v>6304.5</v>
      </c>
    </row>
    <row r="447" spans="1:7" ht="31.5">
      <c r="A447" s="114" t="s">
        <v>51</v>
      </c>
      <c r="B447" s="114">
        <v>2120120010</v>
      </c>
      <c r="C447" s="114"/>
      <c r="D447" s="118" t="s">
        <v>123</v>
      </c>
      <c r="E447" s="17">
        <f>E448</f>
        <v>6294.7</v>
      </c>
      <c r="F447" s="17">
        <f t="shared" si="130"/>
        <v>6304.1</v>
      </c>
      <c r="G447" s="17">
        <f t="shared" si="130"/>
        <v>6304.5</v>
      </c>
    </row>
    <row r="448" spans="1:7" ht="31.5">
      <c r="A448" s="114" t="s">
        <v>51</v>
      </c>
      <c r="B448" s="114">
        <v>2120120010</v>
      </c>
      <c r="C448" s="114" t="s">
        <v>97</v>
      </c>
      <c r="D448" s="118" t="s">
        <v>98</v>
      </c>
      <c r="E448" s="17">
        <f>E449</f>
        <v>6294.7</v>
      </c>
      <c r="F448" s="17">
        <f t="shared" si="130"/>
        <v>6304.1</v>
      </c>
      <c r="G448" s="17">
        <f t="shared" si="130"/>
        <v>6304.5</v>
      </c>
    </row>
    <row r="449" spans="1:7">
      <c r="A449" s="114" t="s">
        <v>51</v>
      </c>
      <c r="B449" s="114">
        <v>2120120010</v>
      </c>
      <c r="C449" s="114">
        <v>610</v>
      </c>
      <c r="D449" s="118" t="s">
        <v>104</v>
      </c>
      <c r="E449" s="17">
        <f>'№ 4 ведом'!F732</f>
        <v>6294.7</v>
      </c>
      <c r="F449" s="17">
        <f>'№ 4 ведом'!G732</f>
        <v>6304.1</v>
      </c>
      <c r="G449" s="17">
        <f>'№ 4 ведом'!H732</f>
        <v>6304.5</v>
      </c>
    </row>
    <row r="450" spans="1:7" ht="31.5">
      <c r="A450" s="117" t="s">
        <v>51</v>
      </c>
      <c r="B450" s="117">
        <v>2130000000</v>
      </c>
      <c r="C450" s="117"/>
      <c r="D450" s="118" t="s">
        <v>114</v>
      </c>
      <c r="E450" s="17">
        <f>E451+E458</f>
        <v>1414.3</v>
      </c>
      <c r="F450" s="17">
        <f>F451+F458</f>
        <v>1414.3</v>
      </c>
      <c r="G450" s="17">
        <f>G451+G458</f>
        <v>1414.3</v>
      </c>
    </row>
    <row r="451" spans="1:7" ht="31.5">
      <c r="A451" s="117" t="s">
        <v>51</v>
      </c>
      <c r="B451" s="117">
        <v>2130100000</v>
      </c>
      <c r="C451" s="117"/>
      <c r="D451" s="118" t="s">
        <v>208</v>
      </c>
      <c r="E451" s="17">
        <f>E455+E452</f>
        <v>432</v>
      </c>
      <c r="F451" s="17">
        <f>F455+F452</f>
        <v>432</v>
      </c>
      <c r="G451" s="17">
        <f>G455+G452</f>
        <v>432</v>
      </c>
    </row>
    <row r="452" spans="1:7" ht="31.5">
      <c r="A452" s="117" t="s">
        <v>51</v>
      </c>
      <c r="B452" s="114">
        <v>2130111080</v>
      </c>
      <c r="C452" s="117"/>
      <c r="D452" s="118" t="s">
        <v>239</v>
      </c>
      <c r="E452" s="17">
        <f t="shared" ref="E452:G453" si="131">E453</f>
        <v>178.5</v>
      </c>
      <c r="F452" s="17">
        <f t="shared" si="131"/>
        <v>178.5</v>
      </c>
      <c r="G452" s="17">
        <f t="shared" si="131"/>
        <v>178.5</v>
      </c>
    </row>
    <row r="453" spans="1:7" ht="31.5">
      <c r="A453" s="117" t="s">
        <v>51</v>
      </c>
      <c r="B453" s="114">
        <v>2130111080</v>
      </c>
      <c r="C453" s="114" t="s">
        <v>97</v>
      </c>
      <c r="D453" s="118" t="s">
        <v>98</v>
      </c>
      <c r="E453" s="17">
        <f t="shared" si="131"/>
        <v>178.5</v>
      </c>
      <c r="F453" s="17">
        <f t="shared" si="131"/>
        <v>178.5</v>
      </c>
      <c r="G453" s="17">
        <f t="shared" si="131"/>
        <v>178.5</v>
      </c>
    </row>
    <row r="454" spans="1:7">
      <c r="A454" s="117" t="s">
        <v>51</v>
      </c>
      <c r="B454" s="114">
        <v>2130111080</v>
      </c>
      <c r="C454" s="117">
        <v>610</v>
      </c>
      <c r="D454" s="118" t="s">
        <v>104</v>
      </c>
      <c r="E454" s="17">
        <f>'№ 4 ведом'!F737</f>
        <v>178.5</v>
      </c>
      <c r="F454" s="17">
        <f>'№ 4 ведом'!G737</f>
        <v>178.5</v>
      </c>
      <c r="G454" s="17">
        <f>'№ 4 ведом'!H737</f>
        <v>178.5</v>
      </c>
    </row>
    <row r="455" spans="1:7" ht="31.5">
      <c r="A455" s="117" t="s">
        <v>51</v>
      </c>
      <c r="B455" s="114" t="s">
        <v>300</v>
      </c>
      <c r="C455" s="117"/>
      <c r="D455" s="118" t="s">
        <v>225</v>
      </c>
      <c r="E455" s="17">
        <f t="shared" ref="E455:G456" si="132">E456</f>
        <v>253.5</v>
      </c>
      <c r="F455" s="17">
        <f t="shared" si="132"/>
        <v>253.5</v>
      </c>
      <c r="G455" s="17">
        <f t="shared" si="132"/>
        <v>253.5</v>
      </c>
    </row>
    <row r="456" spans="1:7" ht="31.5">
      <c r="A456" s="117" t="s">
        <v>51</v>
      </c>
      <c r="B456" s="114" t="s">
        <v>300</v>
      </c>
      <c r="C456" s="114" t="s">
        <v>97</v>
      </c>
      <c r="D456" s="118" t="s">
        <v>98</v>
      </c>
      <c r="E456" s="17">
        <f t="shared" si="132"/>
        <v>253.5</v>
      </c>
      <c r="F456" s="17">
        <f t="shared" si="132"/>
        <v>253.5</v>
      </c>
      <c r="G456" s="17">
        <f t="shared" si="132"/>
        <v>253.5</v>
      </c>
    </row>
    <row r="457" spans="1:7">
      <c r="A457" s="117" t="s">
        <v>51</v>
      </c>
      <c r="B457" s="114" t="s">
        <v>300</v>
      </c>
      <c r="C457" s="117">
        <v>610</v>
      </c>
      <c r="D457" s="118" t="s">
        <v>104</v>
      </c>
      <c r="E457" s="17">
        <f>'№ 4 ведом'!F740</f>
        <v>253.5</v>
      </c>
      <c r="F457" s="17">
        <f>'№ 4 ведом'!G740</f>
        <v>253.5</v>
      </c>
      <c r="G457" s="17">
        <f>'№ 4 ведом'!H740</f>
        <v>253.5</v>
      </c>
    </row>
    <row r="458" spans="1:7" ht="47.25">
      <c r="A458" s="117" t="s">
        <v>51</v>
      </c>
      <c r="B458" s="114">
        <v>2130300000</v>
      </c>
      <c r="C458" s="24"/>
      <c r="D458" s="118" t="s">
        <v>115</v>
      </c>
      <c r="E458" s="17">
        <f>E459</f>
        <v>982.3</v>
      </c>
      <c r="F458" s="17">
        <f t="shared" ref="F458:G460" si="133">F459</f>
        <v>982.3</v>
      </c>
      <c r="G458" s="17">
        <f t="shared" si="133"/>
        <v>982.3</v>
      </c>
    </row>
    <row r="459" spans="1:7" ht="31.5">
      <c r="A459" s="117" t="s">
        <v>51</v>
      </c>
      <c r="B459" s="114">
        <v>2130320280</v>
      </c>
      <c r="C459" s="24"/>
      <c r="D459" s="118" t="s">
        <v>116</v>
      </c>
      <c r="E459" s="17">
        <f>E460</f>
        <v>982.3</v>
      </c>
      <c r="F459" s="17">
        <f t="shared" si="133"/>
        <v>982.3</v>
      </c>
      <c r="G459" s="17">
        <f t="shared" si="133"/>
        <v>982.3</v>
      </c>
    </row>
    <row r="460" spans="1:7" ht="31.5">
      <c r="A460" s="117" t="s">
        <v>51</v>
      </c>
      <c r="B460" s="114">
        <v>2130320280</v>
      </c>
      <c r="C460" s="114" t="s">
        <v>97</v>
      </c>
      <c r="D460" s="118" t="s">
        <v>98</v>
      </c>
      <c r="E460" s="17">
        <f>E461</f>
        <v>982.3</v>
      </c>
      <c r="F460" s="17">
        <f t="shared" si="133"/>
        <v>982.3</v>
      </c>
      <c r="G460" s="17">
        <f t="shared" si="133"/>
        <v>982.3</v>
      </c>
    </row>
    <row r="461" spans="1:7">
      <c r="A461" s="117" t="s">
        <v>51</v>
      </c>
      <c r="B461" s="114">
        <v>2130320280</v>
      </c>
      <c r="C461" s="117">
        <v>610</v>
      </c>
      <c r="D461" s="118" t="s">
        <v>104</v>
      </c>
      <c r="E461" s="17">
        <f>'№ 4 ведом'!F744</f>
        <v>982.3</v>
      </c>
      <c r="F461" s="17">
        <f>'№ 4 ведом'!G744</f>
        <v>982.3</v>
      </c>
      <c r="G461" s="17">
        <f>'№ 4 ведом'!H744</f>
        <v>982.3</v>
      </c>
    </row>
    <row r="462" spans="1:7" ht="31.5">
      <c r="A462" s="117" t="s">
        <v>51</v>
      </c>
      <c r="B462" s="114">
        <v>2500000000</v>
      </c>
      <c r="C462" s="117"/>
      <c r="D462" s="55" t="s">
        <v>303</v>
      </c>
      <c r="E462" s="17">
        <f>E463</f>
        <v>6404.7</v>
      </c>
      <c r="F462" s="17">
        <f>F463</f>
        <v>4191.7</v>
      </c>
      <c r="G462" s="17">
        <f>G463</f>
        <v>4191.7</v>
      </c>
    </row>
    <row r="463" spans="1:7" ht="31.5">
      <c r="A463" s="117" t="s">
        <v>51</v>
      </c>
      <c r="B463" s="114">
        <v>2520000000</v>
      </c>
      <c r="C463" s="117"/>
      <c r="D463" s="55" t="s">
        <v>231</v>
      </c>
      <c r="E463" s="17">
        <f>E478+E482+E486+E464+E474</f>
        <v>6404.7</v>
      </c>
      <c r="F463" s="17">
        <f>F478+F482+F486+F464+F474</f>
        <v>4191.7</v>
      </c>
      <c r="G463" s="17">
        <f>G478+G482+G486+G464+G474</f>
        <v>4191.7</v>
      </c>
    </row>
    <row r="464" spans="1:7" ht="63">
      <c r="A464" s="117" t="s">
        <v>51</v>
      </c>
      <c r="B464" s="117">
        <v>2520100000</v>
      </c>
      <c r="C464" s="117"/>
      <c r="D464" s="55" t="s">
        <v>328</v>
      </c>
      <c r="E464" s="17">
        <f>E468+E465+E471</f>
        <v>2087.6000000000004</v>
      </c>
      <c r="F464" s="17">
        <f t="shared" ref="F464:G464" si="134">F468+F465+F471</f>
        <v>0</v>
      </c>
      <c r="G464" s="17">
        <f t="shared" si="134"/>
        <v>0</v>
      </c>
    </row>
    <row r="465" spans="1:7" ht="47.25">
      <c r="A465" s="195" t="s">
        <v>51</v>
      </c>
      <c r="B465" s="10" t="s">
        <v>399</v>
      </c>
      <c r="C465" s="195"/>
      <c r="D465" s="84" t="s">
        <v>400</v>
      </c>
      <c r="E465" s="21">
        <f>E466</f>
        <v>550.20000000000005</v>
      </c>
      <c r="F465" s="21">
        <f t="shared" ref="F465:G466" si="135">F466</f>
        <v>0</v>
      </c>
      <c r="G465" s="21">
        <f t="shared" si="135"/>
        <v>0</v>
      </c>
    </row>
    <row r="466" spans="1:7" ht="31.5">
      <c r="A466" s="195" t="s">
        <v>51</v>
      </c>
      <c r="B466" s="10" t="s">
        <v>399</v>
      </c>
      <c r="C466" s="222" t="s">
        <v>69</v>
      </c>
      <c r="D466" s="224" t="s">
        <v>95</v>
      </c>
      <c r="E466" s="21">
        <f>E467</f>
        <v>550.20000000000005</v>
      </c>
      <c r="F466" s="21">
        <f t="shared" si="135"/>
        <v>0</v>
      </c>
      <c r="G466" s="21">
        <f t="shared" si="135"/>
        <v>0</v>
      </c>
    </row>
    <row r="467" spans="1:7" ht="31.5">
      <c r="A467" s="195" t="s">
        <v>51</v>
      </c>
      <c r="B467" s="10" t="s">
        <v>399</v>
      </c>
      <c r="C467" s="223">
        <v>240</v>
      </c>
      <c r="D467" s="224" t="s">
        <v>220</v>
      </c>
      <c r="E467" s="21">
        <f>'№ 4 ведом'!F320</f>
        <v>550.20000000000005</v>
      </c>
      <c r="F467" s="21">
        <f>'№ 4 ведом'!G320</f>
        <v>0</v>
      </c>
      <c r="G467" s="21">
        <f>'№ 4 ведом'!H320</f>
        <v>0</v>
      </c>
    </row>
    <row r="468" spans="1:7" ht="31.5">
      <c r="A468" s="117" t="s">
        <v>51</v>
      </c>
      <c r="B468" s="10" t="s">
        <v>329</v>
      </c>
      <c r="C468" s="117"/>
      <c r="D468" s="55" t="s">
        <v>330</v>
      </c>
      <c r="E468" s="17">
        <f t="shared" ref="E468:G469" si="136">E469</f>
        <v>987.1</v>
      </c>
      <c r="F468" s="17">
        <f t="shared" si="136"/>
        <v>0</v>
      </c>
      <c r="G468" s="17">
        <f t="shared" si="136"/>
        <v>0</v>
      </c>
    </row>
    <row r="469" spans="1:7" ht="31.5">
      <c r="A469" s="117" t="s">
        <v>51</v>
      </c>
      <c r="B469" s="10" t="s">
        <v>329</v>
      </c>
      <c r="C469" s="114" t="s">
        <v>97</v>
      </c>
      <c r="D469" s="55" t="s">
        <v>98</v>
      </c>
      <c r="E469" s="17">
        <f t="shared" si="136"/>
        <v>987.1</v>
      </c>
      <c r="F469" s="17">
        <f t="shared" si="136"/>
        <v>0</v>
      </c>
      <c r="G469" s="17">
        <f t="shared" si="136"/>
        <v>0</v>
      </c>
    </row>
    <row r="470" spans="1:7">
      <c r="A470" s="117" t="s">
        <v>51</v>
      </c>
      <c r="B470" s="10" t="s">
        <v>329</v>
      </c>
      <c r="C470" s="117">
        <v>610</v>
      </c>
      <c r="D470" s="55" t="s">
        <v>104</v>
      </c>
      <c r="E470" s="17">
        <f>'№ 4 ведом'!F750</f>
        <v>987.1</v>
      </c>
      <c r="F470" s="17">
        <f>'№ 4 ведом'!G750</f>
        <v>0</v>
      </c>
      <c r="G470" s="17">
        <f>'№ 4 ведом'!H750</f>
        <v>0</v>
      </c>
    </row>
    <row r="471" spans="1:7" ht="31.5">
      <c r="A471" s="195" t="s">
        <v>51</v>
      </c>
      <c r="B471" s="10" t="s">
        <v>401</v>
      </c>
      <c r="C471" s="195"/>
      <c r="D471" s="84" t="s">
        <v>311</v>
      </c>
      <c r="E471" s="21">
        <f>E472</f>
        <v>550.29999999999995</v>
      </c>
      <c r="F471" s="21">
        <f t="shared" ref="F471:G472" si="137">F472</f>
        <v>0</v>
      </c>
      <c r="G471" s="21">
        <f t="shared" si="137"/>
        <v>0</v>
      </c>
    </row>
    <row r="472" spans="1:7" ht="31.5">
      <c r="A472" s="195" t="s">
        <v>51</v>
      </c>
      <c r="B472" s="10" t="s">
        <v>401</v>
      </c>
      <c r="C472" s="222" t="s">
        <v>69</v>
      </c>
      <c r="D472" s="224" t="s">
        <v>95</v>
      </c>
      <c r="E472" s="21">
        <f>E473</f>
        <v>550.29999999999995</v>
      </c>
      <c r="F472" s="21">
        <f t="shared" si="137"/>
        <v>0</v>
      </c>
      <c r="G472" s="21">
        <f t="shared" si="137"/>
        <v>0</v>
      </c>
    </row>
    <row r="473" spans="1:7" ht="31.5">
      <c r="A473" s="195" t="s">
        <v>51</v>
      </c>
      <c r="B473" s="10" t="s">
        <v>401</v>
      </c>
      <c r="C473" s="223">
        <v>240</v>
      </c>
      <c r="D473" s="224" t="s">
        <v>220</v>
      </c>
      <c r="E473" s="21">
        <f>'№ 4 ведом'!F323</f>
        <v>550.29999999999995</v>
      </c>
      <c r="F473" s="21">
        <f>'№ 4 ведом'!G323</f>
        <v>0</v>
      </c>
      <c r="G473" s="21">
        <f>'№ 4 ведом'!H323</f>
        <v>0</v>
      </c>
    </row>
    <row r="474" spans="1:7" ht="47.25">
      <c r="A474" s="122" t="s">
        <v>51</v>
      </c>
      <c r="B474" s="121">
        <v>2520200000</v>
      </c>
      <c r="C474" s="122"/>
      <c r="D474" s="123" t="s">
        <v>288</v>
      </c>
      <c r="E474" s="17">
        <f>E475</f>
        <v>125.4</v>
      </c>
      <c r="F474" s="17">
        <f t="shared" ref="F474:G474" si="138">F475</f>
        <v>0</v>
      </c>
      <c r="G474" s="17">
        <f t="shared" si="138"/>
        <v>0</v>
      </c>
    </row>
    <row r="475" spans="1:7">
      <c r="A475" s="133" t="s">
        <v>51</v>
      </c>
      <c r="B475" s="132">
        <v>2520220190</v>
      </c>
      <c r="C475" s="132"/>
      <c r="D475" s="134" t="s">
        <v>350</v>
      </c>
      <c r="E475" s="17">
        <f>E476</f>
        <v>125.4</v>
      </c>
      <c r="F475" s="17">
        <f t="shared" ref="F475:G476" si="139">F476</f>
        <v>0</v>
      </c>
      <c r="G475" s="17">
        <f t="shared" si="139"/>
        <v>0</v>
      </c>
    </row>
    <row r="476" spans="1:7" ht="31.5">
      <c r="A476" s="133" t="s">
        <v>51</v>
      </c>
      <c r="B476" s="132">
        <v>2520220190</v>
      </c>
      <c r="C476" s="132" t="s">
        <v>97</v>
      </c>
      <c r="D476" s="134" t="s">
        <v>98</v>
      </c>
      <c r="E476" s="17">
        <f>E477</f>
        <v>125.4</v>
      </c>
      <c r="F476" s="17">
        <f t="shared" si="139"/>
        <v>0</v>
      </c>
      <c r="G476" s="17">
        <f t="shared" si="139"/>
        <v>0</v>
      </c>
    </row>
    <row r="477" spans="1:7">
      <c r="A477" s="133" t="s">
        <v>51</v>
      </c>
      <c r="B477" s="132">
        <v>2520220190</v>
      </c>
      <c r="C477" s="132">
        <v>610</v>
      </c>
      <c r="D477" s="134" t="s">
        <v>104</v>
      </c>
      <c r="E477" s="17">
        <f>'№ 4 ведом'!F754</f>
        <v>125.4</v>
      </c>
      <c r="F477" s="17">
        <f>'№ 4 ведом'!G754</f>
        <v>0</v>
      </c>
      <c r="G477" s="17">
        <f>'№ 4 ведом'!H754</f>
        <v>0</v>
      </c>
    </row>
    <row r="478" spans="1:7" ht="31.5">
      <c r="A478" s="117" t="s">
        <v>51</v>
      </c>
      <c r="B478" s="114">
        <v>2520400000</v>
      </c>
      <c r="C478" s="117"/>
      <c r="D478" s="55" t="s">
        <v>316</v>
      </c>
      <c r="E478" s="17">
        <f>E479</f>
        <v>1676.4</v>
      </c>
      <c r="F478" s="17">
        <f t="shared" ref="F478:G480" si="140">F479</f>
        <v>1676.4</v>
      </c>
      <c r="G478" s="17">
        <f t="shared" si="140"/>
        <v>1676.4</v>
      </c>
    </row>
    <row r="479" spans="1:7">
      <c r="A479" s="117" t="s">
        <v>51</v>
      </c>
      <c r="B479" s="114">
        <v>2520420300</v>
      </c>
      <c r="C479" s="117"/>
      <c r="D479" s="55" t="s">
        <v>317</v>
      </c>
      <c r="E479" s="17">
        <f>E480</f>
        <v>1676.4</v>
      </c>
      <c r="F479" s="17">
        <f t="shared" si="140"/>
        <v>1676.4</v>
      </c>
      <c r="G479" s="17">
        <f t="shared" si="140"/>
        <v>1676.4</v>
      </c>
    </row>
    <row r="480" spans="1:7" ht="31.5">
      <c r="A480" s="117" t="s">
        <v>51</v>
      </c>
      <c r="B480" s="114">
        <v>2520420300</v>
      </c>
      <c r="C480" s="114" t="s">
        <v>97</v>
      </c>
      <c r="D480" s="55" t="s">
        <v>98</v>
      </c>
      <c r="E480" s="17">
        <f>E481</f>
        <v>1676.4</v>
      </c>
      <c r="F480" s="17">
        <f t="shared" si="140"/>
        <v>1676.4</v>
      </c>
      <c r="G480" s="17">
        <f t="shared" si="140"/>
        <v>1676.4</v>
      </c>
    </row>
    <row r="481" spans="1:7">
      <c r="A481" s="117" t="s">
        <v>51</v>
      </c>
      <c r="B481" s="114">
        <v>2520420300</v>
      </c>
      <c r="C481" s="117">
        <v>610</v>
      </c>
      <c r="D481" s="55" t="s">
        <v>104</v>
      </c>
      <c r="E481" s="17">
        <f>'№ 4 ведом'!F758</f>
        <v>1676.4</v>
      </c>
      <c r="F481" s="17">
        <f>'№ 4 ведом'!G758</f>
        <v>1676.4</v>
      </c>
      <c r="G481" s="17">
        <f>'№ 4 ведом'!H758</f>
        <v>1676.4</v>
      </c>
    </row>
    <row r="482" spans="1:7" ht="31.5">
      <c r="A482" s="117" t="s">
        <v>51</v>
      </c>
      <c r="B482" s="114">
        <v>2520500000</v>
      </c>
      <c r="C482" s="117"/>
      <c r="D482" s="118" t="s">
        <v>323</v>
      </c>
      <c r="E482" s="17">
        <f>E483</f>
        <v>976.5</v>
      </c>
      <c r="F482" s="17">
        <f t="shared" ref="F482:G484" si="141">F483</f>
        <v>976.5</v>
      </c>
      <c r="G482" s="17">
        <f t="shared" si="141"/>
        <v>976.5</v>
      </c>
    </row>
    <row r="483" spans="1:7">
      <c r="A483" s="117" t="s">
        <v>51</v>
      </c>
      <c r="B483" s="114">
        <v>2520520300</v>
      </c>
      <c r="C483" s="117"/>
      <c r="D483" s="118" t="s">
        <v>324</v>
      </c>
      <c r="E483" s="17">
        <f>E484</f>
        <v>976.5</v>
      </c>
      <c r="F483" s="17">
        <f t="shared" si="141"/>
        <v>976.5</v>
      </c>
      <c r="G483" s="17">
        <f t="shared" si="141"/>
        <v>976.5</v>
      </c>
    </row>
    <row r="484" spans="1:7" ht="31.5">
      <c r="A484" s="117" t="s">
        <v>51</v>
      </c>
      <c r="B484" s="114">
        <v>2520520300</v>
      </c>
      <c r="C484" s="114" t="s">
        <v>97</v>
      </c>
      <c r="D484" s="55" t="s">
        <v>98</v>
      </c>
      <c r="E484" s="17">
        <f>E485</f>
        <v>976.5</v>
      </c>
      <c r="F484" s="17">
        <f t="shared" si="141"/>
        <v>976.5</v>
      </c>
      <c r="G484" s="17">
        <f t="shared" si="141"/>
        <v>976.5</v>
      </c>
    </row>
    <row r="485" spans="1:7">
      <c r="A485" s="117" t="s">
        <v>51</v>
      </c>
      <c r="B485" s="114">
        <v>2520520300</v>
      </c>
      <c r="C485" s="117">
        <v>610</v>
      </c>
      <c r="D485" s="55" t="s">
        <v>104</v>
      </c>
      <c r="E485" s="17">
        <f>'№ 4 ведом'!F762</f>
        <v>976.5</v>
      </c>
      <c r="F485" s="17">
        <f>'№ 4 ведом'!G762</f>
        <v>976.5</v>
      </c>
      <c r="G485" s="17">
        <f>'№ 4 ведом'!H762</f>
        <v>976.5</v>
      </c>
    </row>
    <row r="486" spans="1:7" ht="31.5">
      <c r="A486" s="117" t="s">
        <v>51</v>
      </c>
      <c r="B486" s="114">
        <v>2520600000</v>
      </c>
      <c r="C486" s="117"/>
      <c r="D486" s="118" t="s">
        <v>322</v>
      </c>
      <c r="E486" s="17">
        <f>E487</f>
        <v>1538.8</v>
      </c>
      <c r="F486" s="17">
        <f t="shared" ref="F486:G488" si="142">F487</f>
        <v>1538.8</v>
      </c>
      <c r="G486" s="17">
        <f t="shared" si="142"/>
        <v>1538.8</v>
      </c>
    </row>
    <row r="487" spans="1:7">
      <c r="A487" s="117" t="s">
        <v>51</v>
      </c>
      <c r="B487" s="114">
        <v>2520620200</v>
      </c>
      <c r="C487" s="117"/>
      <c r="D487" s="118" t="s">
        <v>277</v>
      </c>
      <c r="E487" s="17">
        <f>E488</f>
        <v>1538.8</v>
      </c>
      <c r="F487" s="17">
        <f t="shared" si="142"/>
        <v>1538.8</v>
      </c>
      <c r="G487" s="17">
        <f t="shared" si="142"/>
        <v>1538.8</v>
      </c>
    </row>
    <row r="488" spans="1:7" ht="31.5">
      <c r="A488" s="117" t="s">
        <v>51</v>
      </c>
      <c r="B488" s="114">
        <v>2520620200</v>
      </c>
      <c r="C488" s="114" t="s">
        <v>97</v>
      </c>
      <c r="D488" s="55" t="s">
        <v>98</v>
      </c>
      <c r="E488" s="17">
        <f>E489</f>
        <v>1538.8</v>
      </c>
      <c r="F488" s="17">
        <f t="shared" si="142"/>
        <v>1538.8</v>
      </c>
      <c r="G488" s="17">
        <f t="shared" si="142"/>
        <v>1538.8</v>
      </c>
    </row>
    <row r="489" spans="1:7">
      <c r="A489" s="117" t="s">
        <v>51</v>
      </c>
      <c r="B489" s="114">
        <v>2520620200</v>
      </c>
      <c r="C489" s="117">
        <v>610</v>
      </c>
      <c r="D489" s="55" t="s">
        <v>104</v>
      </c>
      <c r="E489" s="17">
        <f>'№ 4 ведом'!F766</f>
        <v>1538.8</v>
      </c>
      <c r="F489" s="17">
        <f>'№ 4 ведом'!G766</f>
        <v>1538.8</v>
      </c>
      <c r="G489" s="17">
        <f>'№ 4 ведом'!H766</f>
        <v>1538.8</v>
      </c>
    </row>
    <row r="490" spans="1:7">
      <c r="A490" s="117" t="s">
        <v>90</v>
      </c>
      <c r="B490" s="117" t="s">
        <v>66</v>
      </c>
      <c r="C490" s="117" t="s">
        <v>66</v>
      </c>
      <c r="D490" s="49" t="s">
        <v>91</v>
      </c>
      <c r="E490" s="17">
        <f>E491+E506</f>
        <v>45759.7</v>
      </c>
      <c r="F490" s="17">
        <f>F491+F506</f>
        <v>45697</v>
      </c>
      <c r="G490" s="17">
        <f>G491+G506</f>
        <v>45699.9</v>
      </c>
    </row>
    <row r="491" spans="1:7" ht="47.25">
      <c r="A491" s="117" t="s">
        <v>90</v>
      </c>
      <c r="B491" s="114">
        <v>2100000000</v>
      </c>
      <c r="C491" s="117"/>
      <c r="D491" s="118" t="s">
        <v>304</v>
      </c>
      <c r="E491" s="17">
        <f>E492</f>
        <v>44758</v>
      </c>
      <c r="F491" s="17">
        <f>F492</f>
        <v>44831.5</v>
      </c>
      <c r="G491" s="17">
        <f>G492</f>
        <v>44834.400000000001</v>
      </c>
    </row>
    <row r="492" spans="1:7">
      <c r="A492" s="117" t="s">
        <v>90</v>
      </c>
      <c r="B492" s="117">
        <v>2120000000</v>
      </c>
      <c r="C492" s="117"/>
      <c r="D492" s="118" t="s">
        <v>121</v>
      </c>
      <c r="E492" s="17">
        <f>E493</f>
        <v>44758</v>
      </c>
      <c r="F492" s="17">
        <f t="shared" ref="F492:G492" si="143">F493</f>
        <v>44831.5</v>
      </c>
      <c r="G492" s="17">
        <f t="shared" si="143"/>
        <v>44834.400000000001</v>
      </c>
    </row>
    <row r="493" spans="1:7" ht="47.25">
      <c r="A493" s="117" t="s">
        <v>90</v>
      </c>
      <c r="B493" s="117">
        <v>2120100000</v>
      </c>
      <c r="C493" s="117"/>
      <c r="D493" s="118" t="s">
        <v>122</v>
      </c>
      <c r="E493" s="17">
        <f>E497+E494+E503+E500</f>
        <v>44758</v>
      </c>
      <c r="F493" s="17">
        <f t="shared" ref="F493:G493" si="144">F497+F494+F503+F500</f>
        <v>44831.5</v>
      </c>
      <c r="G493" s="17">
        <f t="shared" si="144"/>
        <v>44834.400000000001</v>
      </c>
    </row>
    <row r="494" spans="1:7" ht="47.25">
      <c r="A494" s="117" t="s">
        <v>90</v>
      </c>
      <c r="B494" s="117">
        <v>2120110690</v>
      </c>
      <c r="C494" s="117"/>
      <c r="D494" s="55" t="s">
        <v>234</v>
      </c>
      <c r="E494" s="17">
        <f t="shared" ref="E494:G495" si="145">E495</f>
        <v>19606.7</v>
      </c>
      <c r="F494" s="17">
        <f t="shared" si="145"/>
        <v>19606.7</v>
      </c>
      <c r="G494" s="17">
        <f t="shared" si="145"/>
        <v>19606.7</v>
      </c>
    </row>
    <row r="495" spans="1:7" ht="31.5">
      <c r="A495" s="117" t="s">
        <v>90</v>
      </c>
      <c r="B495" s="117">
        <v>2120110690</v>
      </c>
      <c r="C495" s="114" t="s">
        <v>97</v>
      </c>
      <c r="D495" s="55" t="s">
        <v>98</v>
      </c>
      <c r="E495" s="17">
        <f t="shared" si="145"/>
        <v>19606.7</v>
      </c>
      <c r="F495" s="17">
        <f t="shared" si="145"/>
        <v>19606.7</v>
      </c>
      <c r="G495" s="17">
        <f t="shared" si="145"/>
        <v>19606.7</v>
      </c>
    </row>
    <row r="496" spans="1:7">
      <c r="A496" s="117" t="s">
        <v>90</v>
      </c>
      <c r="B496" s="117">
        <v>2120110690</v>
      </c>
      <c r="C496" s="117">
        <v>610</v>
      </c>
      <c r="D496" s="55" t="s">
        <v>104</v>
      </c>
      <c r="E496" s="17">
        <f>'№ 4 ведом'!F330+'№ 4 ведом'!F773</f>
        <v>19606.7</v>
      </c>
      <c r="F496" s="17">
        <f>'№ 4 ведом'!G330+'№ 4 ведом'!G773</f>
        <v>19606.7</v>
      </c>
      <c r="G496" s="17">
        <f>'№ 4 ведом'!H330+'№ 4 ведом'!H773</f>
        <v>19606.7</v>
      </c>
    </row>
    <row r="497" spans="1:7" ht="31.5">
      <c r="A497" s="117" t="s">
        <v>90</v>
      </c>
      <c r="B497" s="117">
        <v>2120120010</v>
      </c>
      <c r="C497" s="117"/>
      <c r="D497" s="118" t="s">
        <v>123</v>
      </c>
      <c r="E497" s="17">
        <f t="shared" ref="E497:G498" si="146">E498</f>
        <v>23831.800000000003</v>
      </c>
      <c r="F497" s="17">
        <f t="shared" si="146"/>
        <v>23905.300000000003</v>
      </c>
      <c r="G497" s="17">
        <f t="shared" si="146"/>
        <v>23908.2</v>
      </c>
    </row>
    <row r="498" spans="1:7" ht="31.5">
      <c r="A498" s="117" t="s">
        <v>90</v>
      </c>
      <c r="B498" s="117">
        <v>2120120010</v>
      </c>
      <c r="C498" s="114" t="s">
        <v>97</v>
      </c>
      <c r="D498" s="118" t="s">
        <v>98</v>
      </c>
      <c r="E498" s="17">
        <f t="shared" si="146"/>
        <v>23831.800000000003</v>
      </c>
      <c r="F498" s="17">
        <f t="shared" si="146"/>
        <v>23905.300000000003</v>
      </c>
      <c r="G498" s="17">
        <f t="shared" si="146"/>
        <v>23908.2</v>
      </c>
    </row>
    <row r="499" spans="1:7">
      <c r="A499" s="117" t="s">
        <v>90</v>
      </c>
      <c r="B499" s="117">
        <v>2120120010</v>
      </c>
      <c r="C499" s="117">
        <v>610</v>
      </c>
      <c r="D499" s="118" t="s">
        <v>104</v>
      </c>
      <c r="E499" s="17">
        <f>'№ 4 ведом'!F776+'№ 4 ведом'!F333</f>
        <v>23831.800000000003</v>
      </c>
      <c r="F499" s="17">
        <f>'№ 4 ведом'!G776+'№ 4 ведом'!G333</f>
        <v>23905.300000000003</v>
      </c>
      <c r="G499" s="17">
        <f>'№ 4 ведом'!H776+'№ 4 ведом'!H333</f>
        <v>23908.2</v>
      </c>
    </row>
    <row r="500" spans="1:7" ht="31.5">
      <c r="A500" s="117" t="s">
        <v>90</v>
      </c>
      <c r="B500" s="117">
        <v>2120120020</v>
      </c>
      <c r="C500" s="117"/>
      <c r="D500" s="118" t="s">
        <v>327</v>
      </c>
      <c r="E500" s="17">
        <f t="shared" ref="E500:G501" si="147">E501</f>
        <v>1121.4000000000001</v>
      </c>
      <c r="F500" s="17">
        <f t="shared" si="147"/>
        <v>1121.4000000000001</v>
      </c>
      <c r="G500" s="17">
        <f t="shared" si="147"/>
        <v>1121.4000000000001</v>
      </c>
    </row>
    <row r="501" spans="1:7" ht="31.5">
      <c r="A501" s="117" t="s">
        <v>90</v>
      </c>
      <c r="B501" s="117">
        <v>2120120020</v>
      </c>
      <c r="C501" s="114" t="s">
        <v>97</v>
      </c>
      <c r="D501" s="118" t="s">
        <v>98</v>
      </c>
      <c r="E501" s="17">
        <f t="shared" si="147"/>
        <v>1121.4000000000001</v>
      </c>
      <c r="F501" s="17">
        <f t="shared" si="147"/>
        <v>1121.4000000000001</v>
      </c>
      <c r="G501" s="17">
        <f t="shared" si="147"/>
        <v>1121.4000000000001</v>
      </c>
    </row>
    <row r="502" spans="1:7">
      <c r="A502" s="117" t="s">
        <v>90</v>
      </c>
      <c r="B502" s="117">
        <v>2120120020</v>
      </c>
      <c r="C502" s="117">
        <v>610</v>
      </c>
      <c r="D502" s="118" t="s">
        <v>104</v>
      </c>
      <c r="E502" s="17">
        <f>'№ 4 ведом'!F779</f>
        <v>1121.4000000000001</v>
      </c>
      <c r="F502" s="17">
        <f>'№ 4 ведом'!G779</f>
        <v>1121.4000000000001</v>
      </c>
      <c r="G502" s="17">
        <f>'№ 4 ведом'!H779</f>
        <v>1121.4000000000001</v>
      </c>
    </row>
    <row r="503" spans="1:7" ht="47.25">
      <c r="A503" s="117" t="s">
        <v>90</v>
      </c>
      <c r="B503" s="117" t="s">
        <v>289</v>
      </c>
      <c r="C503" s="117"/>
      <c r="D503" s="55" t="s">
        <v>243</v>
      </c>
      <c r="E503" s="17">
        <f t="shared" ref="E503:G504" si="148">E504</f>
        <v>198.10000000000002</v>
      </c>
      <c r="F503" s="17">
        <f t="shared" si="148"/>
        <v>198.10000000000002</v>
      </c>
      <c r="G503" s="17">
        <f t="shared" si="148"/>
        <v>198.10000000000002</v>
      </c>
    </row>
    <row r="504" spans="1:7" ht="31.5">
      <c r="A504" s="117" t="s">
        <v>90</v>
      </c>
      <c r="B504" s="117" t="s">
        <v>289</v>
      </c>
      <c r="C504" s="114" t="s">
        <v>97</v>
      </c>
      <c r="D504" s="55" t="s">
        <v>98</v>
      </c>
      <c r="E504" s="17">
        <f t="shared" si="148"/>
        <v>198.10000000000002</v>
      </c>
      <c r="F504" s="17">
        <f t="shared" si="148"/>
        <v>198.10000000000002</v>
      </c>
      <c r="G504" s="17">
        <f t="shared" si="148"/>
        <v>198.10000000000002</v>
      </c>
    </row>
    <row r="505" spans="1:7">
      <c r="A505" s="117" t="s">
        <v>90</v>
      </c>
      <c r="B505" s="117" t="s">
        <v>289</v>
      </c>
      <c r="C505" s="117">
        <v>610</v>
      </c>
      <c r="D505" s="55" t="s">
        <v>104</v>
      </c>
      <c r="E505" s="17">
        <f>'№ 4 ведом'!F782+'№ 4 ведом'!F336</f>
        <v>198.10000000000002</v>
      </c>
      <c r="F505" s="17">
        <f>'№ 4 ведом'!G782+'№ 4 ведом'!G336</f>
        <v>198.10000000000002</v>
      </c>
      <c r="G505" s="17">
        <f>'№ 4 ведом'!H782+'№ 4 ведом'!H336</f>
        <v>198.10000000000002</v>
      </c>
    </row>
    <row r="506" spans="1:7" ht="31.5">
      <c r="A506" s="117" t="s">
        <v>90</v>
      </c>
      <c r="B506" s="114">
        <v>2500000000</v>
      </c>
      <c r="C506" s="117"/>
      <c r="D506" s="118" t="s">
        <v>303</v>
      </c>
      <c r="E506" s="66">
        <f>E507</f>
        <v>1001.7</v>
      </c>
      <c r="F506" s="66">
        <f>F507</f>
        <v>865.5</v>
      </c>
      <c r="G506" s="66">
        <f>G507</f>
        <v>865.5</v>
      </c>
    </row>
    <row r="507" spans="1:7" ht="31.5">
      <c r="A507" s="117" t="s">
        <v>90</v>
      </c>
      <c r="B507" s="114">
        <v>2520000000</v>
      </c>
      <c r="C507" s="117"/>
      <c r="D507" s="118" t="s">
        <v>245</v>
      </c>
      <c r="E507" s="66">
        <f>E508+E512+E516</f>
        <v>1001.7</v>
      </c>
      <c r="F507" s="66">
        <f>F508+F512+F516</f>
        <v>865.5</v>
      </c>
      <c r="G507" s="66">
        <f>G508+G512+G516</f>
        <v>865.5</v>
      </c>
    </row>
    <row r="508" spans="1:7" ht="31.5">
      <c r="A508" s="117" t="s">
        <v>90</v>
      </c>
      <c r="B508" s="114">
        <v>2520400000</v>
      </c>
      <c r="C508" s="117"/>
      <c r="D508" s="55" t="s">
        <v>316</v>
      </c>
      <c r="E508" s="66">
        <f>E509</f>
        <v>115.60000000000001</v>
      </c>
      <c r="F508" s="66">
        <f t="shared" ref="F508:G510" si="149">F509</f>
        <v>115.60000000000001</v>
      </c>
      <c r="G508" s="66">
        <f t="shared" si="149"/>
        <v>115.60000000000001</v>
      </c>
    </row>
    <row r="509" spans="1:7">
      <c r="A509" s="117" t="s">
        <v>90</v>
      </c>
      <c r="B509" s="114">
        <v>2520420300</v>
      </c>
      <c r="C509" s="117"/>
      <c r="D509" s="55" t="s">
        <v>317</v>
      </c>
      <c r="E509" s="66">
        <f>E510</f>
        <v>115.60000000000001</v>
      </c>
      <c r="F509" s="66">
        <f t="shared" si="149"/>
        <v>115.60000000000001</v>
      </c>
      <c r="G509" s="66">
        <f t="shared" si="149"/>
        <v>115.60000000000001</v>
      </c>
    </row>
    <row r="510" spans="1:7" ht="31.5">
      <c r="A510" s="117" t="s">
        <v>90</v>
      </c>
      <c r="B510" s="114">
        <v>2520420300</v>
      </c>
      <c r="C510" s="114" t="s">
        <v>97</v>
      </c>
      <c r="D510" s="55" t="s">
        <v>98</v>
      </c>
      <c r="E510" s="66">
        <f>E511</f>
        <v>115.60000000000001</v>
      </c>
      <c r="F510" s="66">
        <f t="shared" si="149"/>
        <v>115.60000000000001</v>
      </c>
      <c r="G510" s="66">
        <f t="shared" si="149"/>
        <v>115.60000000000001</v>
      </c>
    </row>
    <row r="511" spans="1:7">
      <c r="A511" s="117" t="s">
        <v>90</v>
      </c>
      <c r="B511" s="114">
        <v>2520420300</v>
      </c>
      <c r="C511" s="117">
        <v>610</v>
      </c>
      <c r="D511" s="55" t="s">
        <v>104</v>
      </c>
      <c r="E511" s="66">
        <f>'№ 4 ведом'!F342+'№ 4 ведом'!F788</f>
        <v>115.60000000000001</v>
      </c>
      <c r="F511" s="66">
        <f>'№ 4 ведом'!G342+'№ 4 ведом'!G788</f>
        <v>115.60000000000001</v>
      </c>
      <c r="G511" s="66">
        <f>'№ 4 ведом'!H342+'№ 4 ведом'!H788</f>
        <v>115.60000000000001</v>
      </c>
    </row>
    <row r="512" spans="1:7" ht="31.5">
      <c r="A512" s="117" t="s">
        <v>90</v>
      </c>
      <c r="B512" s="114">
        <v>2520500000</v>
      </c>
      <c r="C512" s="117"/>
      <c r="D512" s="118" t="s">
        <v>323</v>
      </c>
      <c r="E512" s="66">
        <f>E513</f>
        <v>128.9</v>
      </c>
      <c r="F512" s="66">
        <f t="shared" ref="F512:G514" si="150">F513</f>
        <v>128.9</v>
      </c>
      <c r="G512" s="66">
        <f t="shared" si="150"/>
        <v>128.9</v>
      </c>
    </row>
    <row r="513" spans="1:7">
      <c r="A513" s="117" t="s">
        <v>90</v>
      </c>
      <c r="B513" s="114">
        <v>2520520300</v>
      </c>
      <c r="C513" s="117"/>
      <c r="D513" s="118" t="s">
        <v>324</v>
      </c>
      <c r="E513" s="66">
        <f>E514</f>
        <v>128.9</v>
      </c>
      <c r="F513" s="66">
        <f t="shared" si="150"/>
        <v>128.9</v>
      </c>
      <c r="G513" s="66">
        <f t="shared" si="150"/>
        <v>128.9</v>
      </c>
    </row>
    <row r="514" spans="1:7" ht="31.5">
      <c r="A514" s="117" t="s">
        <v>90</v>
      </c>
      <c r="B514" s="114">
        <v>2520520300</v>
      </c>
      <c r="C514" s="114" t="s">
        <v>97</v>
      </c>
      <c r="D514" s="55" t="s">
        <v>98</v>
      </c>
      <c r="E514" s="66">
        <f>E515</f>
        <v>128.9</v>
      </c>
      <c r="F514" s="66">
        <f t="shared" si="150"/>
        <v>128.9</v>
      </c>
      <c r="G514" s="66">
        <f t="shared" si="150"/>
        <v>128.9</v>
      </c>
    </row>
    <row r="515" spans="1:7">
      <c r="A515" s="117" t="s">
        <v>90</v>
      </c>
      <c r="B515" s="114">
        <v>2520520300</v>
      </c>
      <c r="C515" s="117">
        <v>610</v>
      </c>
      <c r="D515" s="55" t="s">
        <v>104</v>
      </c>
      <c r="E515" s="66">
        <f>'№ 4 ведом'!F346+'№ 4 ведом'!F792</f>
        <v>128.9</v>
      </c>
      <c r="F515" s="66">
        <f>'№ 4 ведом'!G346+'№ 4 ведом'!G792</f>
        <v>128.9</v>
      </c>
      <c r="G515" s="66">
        <f>'№ 4 ведом'!H346+'№ 4 ведом'!H792</f>
        <v>128.9</v>
      </c>
    </row>
    <row r="516" spans="1:7" ht="31.5">
      <c r="A516" s="117" t="s">
        <v>90</v>
      </c>
      <c r="B516" s="114">
        <v>2520600000</v>
      </c>
      <c r="C516" s="117"/>
      <c r="D516" s="118" t="s">
        <v>322</v>
      </c>
      <c r="E516" s="66">
        <f>E517</f>
        <v>757.2</v>
      </c>
      <c r="F516" s="66">
        <f t="shared" ref="F516:G518" si="151">F517</f>
        <v>621</v>
      </c>
      <c r="G516" s="66">
        <f t="shared" si="151"/>
        <v>621</v>
      </c>
    </row>
    <row r="517" spans="1:7">
      <c r="A517" s="117" t="s">
        <v>90</v>
      </c>
      <c r="B517" s="114">
        <v>2520620200</v>
      </c>
      <c r="C517" s="117"/>
      <c r="D517" s="118" t="s">
        <v>277</v>
      </c>
      <c r="E517" s="66">
        <f>E518</f>
        <v>757.2</v>
      </c>
      <c r="F517" s="66">
        <f t="shared" si="151"/>
        <v>621</v>
      </c>
      <c r="G517" s="66">
        <f t="shared" si="151"/>
        <v>621</v>
      </c>
    </row>
    <row r="518" spans="1:7" ht="31.5">
      <c r="A518" s="117" t="s">
        <v>90</v>
      </c>
      <c r="B518" s="114">
        <v>2520620200</v>
      </c>
      <c r="C518" s="114" t="s">
        <v>97</v>
      </c>
      <c r="D518" s="55" t="s">
        <v>98</v>
      </c>
      <c r="E518" s="66">
        <f>E519</f>
        <v>757.2</v>
      </c>
      <c r="F518" s="66">
        <f t="shared" si="151"/>
        <v>621</v>
      </c>
      <c r="G518" s="66">
        <f t="shared" si="151"/>
        <v>621</v>
      </c>
    </row>
    <row r="519" spans="1:7">
      <c r="A519" s="117" t="s">
        <v>90</v>
      </c>
      <c r="B519" s="114">
        <v>2520620200</v>
      </c>
      <c r="C519" s="117">
        <v>610</v>
      </c>
      <c r="D519" s="55" t="s">
        <v>104</v>
      </c>
      <c r="E519" s="66">
        <f>'№ 4 ведом'!F350+'№ 4 ведом'!F796</f>
        <v>757.2</v>
      </c>
      <c r="F519" s="66">
        <f>'№ 4 ведом'!G350+'№ 4 ведом'!G796</f>
        <v>621</v>
      </c>
      <c r="G519" s="66">
        <f>'№ 4 ведом'!H350+'№ 4 ведом'!H796</f>
        <v>621</v>
      </c>
    </row>
    <row r="520" spans="1:7" ht="31.5">
      <c r="A520" s="22" t="s">
        <v>196</v>
      </c>
      <c r="B520" s="62"/>
      <c r="C520" s="62"/>
      <c r="D520" s="64" t="s">
        <v>222</v>
      </c>
      <c r="E520" s="66">
        <f t="shared" ref="E520:G525" si="152">E521</f>
        <v>150</v>
      </c>
      <c r="F520" s="17">
        <f t="shared" si="152"/>
        <v>150</v>
      </c>
      <c r="G520" s="17">
        <f t="shared" si="152"/>
        <v>150</v>
      </c>
    </row>
    <row r="521" spans="1:7" ht="47.25">
      <c r="A521" s="22" t="s">
        <v>196</v>
      </c>
      <c r="B521" s="114">
        <v>2600000000</v>
      </c>
      <c r="C521" s="114"/>
      <c r="D521" s="118" t="s">
        <v>307</v>
      </c>
      <c r="E521" s="17">
        <f t="shared" si="152"/>
        <v>150</v>
      </c>
      <c r="F521" s="17">
        <f t="shared" si="152"/>
        <v>150</v>
      </c>
      <c r="G521" s="17">
        <f t="shared" si="152"/>
        <v>150</v>
      </c>
    </row>
    <row r="522" spans="1:7" ht="47.25">
      <c r="A522" s="22" t="s">
        <v>196</v>
      </c>
      <c r="B522" s="114">
        <v>2630000000</v>
      </c>
      <c r="C522" s="1"/>
      <c r="D522" s="47" t="s">
        <v>197</v>
      </c>
      <c r="E522" s="17">
        <f t="shared" si="152"/>
        <v>150</v>
      </c>
      <c r="F522" s="17">
        <f t="shared" si="152"/>
        <v>150</v>
      </c>
      <c r="G522" s="17">
        <f t="shared" si="152"/>
        <v>150</v>
      </c>
    </row>
    <row r="523" spans="1:7" ht="31.5">
      <c r="A523" s="22" t="s">
        <v>196</v>
      </c>
      <c r="B523" s="114">
        <v>2630100000</v>
      </c>
      <c r="C523" s="117"/>
      <c r="D523" s="314" t="s">
        <v>199</v>
      </c>
      <c r="E523" s="17">
        <f t="shared" si="152"/>
        <v>150</v>
      </c>
      <c r="F523" s="17">
        <f t="shared" si="152"/>
        <v>150</v>
      </c>
      <c r="G523" s="17">
        <f t="shared" si="152"/>
        <v>150</v>
      </c>
    </row>
    <row r="524" spans="1:7">
      <c r="A524" s="22" t="s">
        <v>196</v>
      </c>
      <c r="B524" s="114">
        <v>2630120510</v>
      </c>
      <c r="C524" s="117"/>
      <c r="D524" s="314" t="s">
        <v>201</v>
      </c>
      <c r="E524" s="17">
        <f t="shared" si="152"/>
        <v>150</v>
      </c>
      <c r="F524" s="17">
        <f t="shared" si="152"/>
        <v>150</v>
      </c>
      <c r="G524" s="17">
        <f t="shared" si="152"/>
        <v>150</v>
      </c>
    </row>
    <row r="525" spans="1:7" ht="31.5">
      <c r="A525" s="22" t="s">
        <v>196</v>
      </c>
      <c r="B525" s="114">
        <v>2630120510</v>
      </c>
      <c r="C525" s="114" t="s">
        <v>69</v>
      </c>
      <c r="D525" s="118" t="s">
        <v>95</v>
      </c>
      <c r="E525" s="17">
        <f t="shared" si="152"/>
        <v>150</v>
      </c>
      <c r="F525" s="17">
        <f t="shared" si="152"/>
        <v>150</v>
      </c>
      <c r="G525" s="17">
        <f t="shared" si="152"/>
        <v>150</v>
      </c>
    </row>
    <row r="526" spans="1:7" ht="31.5">
      <c r="A526" s="22" t="s">
        <v>196</v>
      </c>
      <c r="B526" s="114">
        <v>2630120510</v>
      </c>
      <c r="C526" s="117">
        <v>240</v>
      </c>
      <c r="D526" s="118" t="s">
        <v>220</v>
      </c>
      <c r="E526" s="17">
        <f>'№ 4 ведом'!F357</f>
        <v>150</v>
      </c>
      <c r="F526" s="17">
        <f>'№ 4 ведом'!G357</f>
        <v>150</v>
      </c>
      <c r="G526" s="17">
        <f>'№ 4 ведом'!H357</f>
        <v>150</v>
      </c>
    </row>
    <row r="527" spans="1:7">
      <c r="A527" s="117" t="s">
        <v>38</v>
      </c>
      <c r="B527" s="117" t="s">
        <v>66</v>
      </c>
      <c r="C527" s="117" t="s">
        <v>66</v>
      </c>
      <c r="D527" s="49" t="s">
        <v>99</v>
      </c>
      <c r="E527" s="21">
        <f>E538+E528</f>
        <v>208.1</v>
      </c>
      <c r="F527" s="21">
        <f t="shared" ref="F527:G527" si="153">F538+F528</f>
        <v>208.1</v>
      </c>
      <c r="G527" s="21">
        <f t="shared" si="153"/>
        <v>208.1</v>
      </c>
    </row>
    <row r="528" spans="1:7" ht="47.25">
      <c r="A528" s="308" t="s">
        <v>38</v>
      </c>
      <c r="B528" s="307">
        <v>2100000000</v>
      </c>
      <c r="C528" s="308"/>
      <c r="D528" s="309" t="s">
        <v>304</v>
      </c>
      <c r="E528" s="21">
        <f>E529</f>
        <v>85.5</v>
      </c>
      <c r="F528" s="21">
        <f t="shared" ref="F528:G528" si="154">F529</f>
        <v>85.5</v>
      </c>
      <c r="G528" s="21">
        <f t="shared" si="154"/>
        <v>85.5</v>
      </c>
    </row>
    <row r="529" spans="1:7" ht="31.5">
      <c r="A529" s="117" t="s">
        <v>38</v>
      </c>
      <c r="B529" s="114">
        <v>2130000000</v>
      </c>
      <c r="C529" s="117"/>
      <c r="D529" s="49" t="s">
        <v>114</v>
      </c>
      <c r="E529" s="17">
        <f>E530+E534</f>
        <v>85.5</v>
      </c>
      <c r="F529" s="17">
        <f>F530+F534</f>
        <v>85.5</v>
      </c>
      <c r="G529" s="17">
        <f>G530+G534</f>
        <v>85.5</v>
      </c>
    </row>
    <row r="530" spans="1:7" ht="31.5">
      <c r="A530" s="117" t="s">
        <v>38</v>
      </c>
      <c r="B530" s="117">
        <v>2130200000</v>
      </c>
      <c r="C530" s="117"/>
      <c r="D530" s="49" t="s">
        <v>171</v>
      </c>
      <c r="E530" s="17">
        <f>E531</f>
        <v>15.7</v>
      </c>
      <c r="F530" s="17">
        <f t="shared" ref="F530:G532" si="155">F531</f>
        <v>15.7</v>
      </c>
      <c r="G530" s="17">
        <f t="shared" si="155"/>
        <v>15.7</v>
      </c>
    </row>
    <row r="531" spans="1:7" ht="31.5">
      <c r="A531" s="117" t="s">
        <v>38</v>
      </c>
      <c r="B531" s="117">
        <v>2130220270</v>
      </c>
      <c r="C531" s="117"/>
      <c r="D531" s="49" t="s">
        <v>172</v>
      </c>
      <c r="E531" s="17">
        <f>E532</f>
        <v>15.7</v>
      </c>
      <c r="F531" s="17">
        <f t="shared" si="155"/>
        <v>15.7</v>
      </c>
      <c r="G531" s="17">
        <f t="shared" si="155"/>
        <v>15.7</v>
      </c>
    </row>
    <row r="532" spans="1:7">
      <c r="A532" s="117" t="s">
        <v>38</v>
      </c>
      <c r="B532" s="117">
        <v>2130220270</v>
      </c>
      <c r="C532" s="114" t="s">
        <v>73</v>
      </c>
      <c r="D532" s="118" t="s">
        <v>74</v>
      </c>
      <c r="E532" s="17">
        <f>E533</f>
        <v>15.7</v>
      </c>
      <c r="F532" s="17">
        <f t="shared" si="155"/>
        <v>15.7</v>
      </c>
      <c r="G532" s="17">
        <f t="shared" si="155"/>
        <v>15.7</v>
      </c>
    </row>
    <row r="533" spans="1:7">
      <c r="A533" s="117" t="s">
        <v>38</v>
      </c>
      <c r="B533" s="117">
        <v>2130220270</v>
      </c>
      <c r="C533" s="117">
        <v>350</v>
      </c>
      <c r="D533" s="49" t="s">
        <v>150</v>
      </c>
      <c r="E533" s="17">
        <f>'№ 4 ведом'!F364</f>
        <v>15.7</v>
      </c>
      <c r="F533" s="17">
        <f>'№ 4 ведом'!G364</f>
        <v>15.7</v>
      </c>
      <c r="G533" s="17">
        <f>'№ 4 ведом'!H364</f>
        <v>15.7</v>
      </c>
    </row>
    <row r="534" spans="1:7" ht="31.5">
      <c r="A534" s="117" t="s">
        <v>38</v>
      </c>
      <c r="B534" s="117">
        <v>2130400000</v>
      </c>
      <c r="C534" s="117"/>
      <c r="D534" s="49" t="s">
        <v>136</v>
      </c>
      <c r="E534" s="17">
        <f>E535</f>
        <v>69.8</v>
      </c>
      <c r="F534" s="17">
        <f t="shared" ref="F534:G536" si="156">F535</f>
        <v>69.8</v>
      </c>
      <c r="G534" s="17">
        <f t="shared" si="156"/>
        <v>69.8</v>
      </c>
    </row>
    <row r="535" spans="1:7" ht="31.5">
      <c r="A535" s="117" t="s">
        <v>38</v>
      </c>
      <c r="B535" s="117">
        <v>2130420290</v>
      </c>
      <c r="C535" s="117"/>
      <c r="D535" s="49" t="s">
        <v>137</v>
      </c>
      <c r="E535" s="17">
        <f>E536</f>
        <v>69.8</v>
      </c>
      <c r="F535" s="17">
        <f t="shared" si="156"/>
        <v>69.8</v>
      </c>
      <c r="G535" s="17">
        <f t="shared" si="156"/>
        <v>69.8</v>
      </c>
    </row>
    <row r="536" spans="1:7" ht="31.5">
      <c r="A536" s="117" t="s">
        <v>38</v>
      </c>
      <c r="B536" s="117">
        <v>2130420290</v>
      </c>
      <c r="C536" s="114" t="s">
        <v>69</v>
      </c>
      <c r="D536" s="118" t="s">
        <v>95</v>
      </c>
      <c r="E536" s="17">
        <f>E537</f>
        <v>69.8</v>
      </c>
      <c r="F536" s="17">
        <f t="shared" si="156"/>
        <v>69.8</v>
      </c>
      <c r="G536" s="17">
        <f t="shared" si="156"/>
        <v>69.8</v>
      </c>
    </row>
    <row r="537" spans="1:7" ht="31.5">
      <c r="A537" s="117" t="s">
        <v>38</v>
      </c>
      <c r="B537" s="117">
        <v>2130420290</v>
      </c>
      <c r="C537" s="117">
        <v>240</v>
      </c>
      <c r="D537" s="118" t="s">
        <v>220</v>
      </c>
      <c r="E537" s="17">
        <f>'№ 4 ведом'!F368</f>
        <v>69.8</v>
      </c>
      <c r="F537" s="17">
        <f>'№ 4 ведом'!G368</f>
        <v>69.8</v>
      </c>
      <c r="G537" s="17">
        <f>'№ 4 ведом'!H368</f>
        <v>69.8</v>
      </c>
    </row>
    <row r="538" spans="1:7" ht="47.25">
      <c r="A538" s="117" t="s">
        <v>38</v>
      </c>
      <c r="B538" s="114">
        <v>2200000000</v>
      </c>
      <c r="C538" s="117"/>
      <c r="D538" s="49" t="s">
        <v>302</v>
      </c>
      <c r="E538" s="17">
        <f t="shared" ref="E538:G539" si="157">E539</f>
        <v>122.6</v>
      </c>
      <c r="F538" s="17">
        <f t="shared" si="157"/>
        <v>122.6</v>
      </c>
      <c r="G538" s="17">
        <f t="shared" si="157"/>
        <v>122.6</v>
      </c>
    </row>
    <row r="539" spans="1:7" ht="31.5">
      <c r="A539" s="117" t="s">
        <v>38</v>
      </c>
      <c r="B539" s="114">
        <v>2240000000</v>
      </c>
      <c r="C539" s="10"/>
      <c r="D539" s="49" t="s">
        <v>132</v>
      </c>
      <c r="E539" s="17">
        <f t="shared" si="157"/>
        <v>122.6</v>
      </c>
      <c r="F539" s="17">
        <f t="shared" si="157"/>
        <v>122.6</v>
      </c>
      <c r="G539" s="17">
        <f t="shared" si="157"/>
        <v>122.6</v>
      </c>
    </row>
    <row r="540" spans="1:7" ht="31.5">
      <c r="A540" s="117" t="s">
        <v>38</v>
      </c>
      <c r="B540" s="10" t="s">
        <v>290</v>
      </c>
      <c r="C540" s="10"/>
      <c r="D540" s="49" t="s">
        <v>136</v>
      </c>
      <c r="E540" s="17">
        <f>E544+E547+E541</f>
        <v>122.6</v>
      </c>
      <c r="F540" s="17">
        <f t="shared" ref="F540:G540" si="158">F544+F547+F541</f>
        <v>122.6</v>
      </c>
      <c r="G540" s="17">
        <f t="shared" si="158"/>
        <v>122.6</v>
      </c>
    </row>
    <row r="541" spans="1:7">
      <c r="A541" s="2" t="s">
        <v>38</v>
      </c>
      <c r="B541" s="10" t="s">
        <v>291</v>
      </c>
      <c r="C541" s="11"/>
      <c r="D541" s="49" t="s">
        <v>139</v>
      </c>
      <c r="E541" s="17">
        <f t="shared" ref="E541:G542" si="159">E542</f>
        <v>63.8</v>
      </c>
      <c r="F541" s="17">
        <f t="shared" si="159"/>
        <v>63.8</v>
      </c>
      <c r="G541" s="17">
        <f t="shared" si="159"/>
        <v>63.8</v>
      </c>
    </row>
    <row r="542" spans="1:7" ht="31.5">
      <c r="A542" s="2" t="s">
        <v>38</v>
      </c>
      <c r="B542" s="10" t="s">
        <v>291</v>
      </c>
      <c r="C542" s="114" t="s">
        <v>69</v>
      </c>
      <c r="D542" s="118" t="s">
        <v>95</v>
      </c>
      <c r="E542" s="17">
        <f t="shared" si="159"/>
        <v>63.8</v>
      </c>
      <c r="F542" s="17">
        <f t="shared" si="159"/>
        <v>63.8</v>
      </c>
      <c r="G542" s="17">
        <f t="shared" si="159"/>
        <v>63.8</v>
      </c>
    </row>
    <row r="543" spans="1:7" ht="31.5">
      <c r="A543" s="2" t="s">
        <v>38</v>
      </c>
      <c r="B543" s="10" t="s">
        <v>291</v>
      </c>
      <c r="C543" s="117">
        <v>240</v>
      </c>
      <c r="D543" s="118" t="s">
        <v>220</v>
      </c>
      <c r="E543" s="17">
        <f>'№ 4 ведом'!F374</f>
        <v>63.8</v>
      </c>
      <c r="F543" s="17">
        <f>'№ 4 ведом'!G374</f>
        <v>63.8</v>
      </c>
      <c r="G543" s="17">
        <f>'№ 4 ведом'!H374</f>
        <v>63.8</v>
      </c>
    </row>
    <row r="544" spans="1:7" ht="31.5">
      <c r="A544" s="117" t="s">
        <v>38</v>
      </c>
      <c r="B544" s="10" t="s">
        <v>292</v>
      </c>
      <c r="C544" s="10"/>
      <c r="D544" s="49" t="s">
        <v>134</v>
      </c>
      <c r="E544" s="17">
        <f t="shared" ref="E544:G545" si="160">E545</f>
        <v>22.8</v>
      </c>
      <c r="F544" s="17">
        <f t="shared" si="160"/>
        <v>22.8</v>
      </c>
      <c r="G544" s="17">
        <f t="shared" si="160"/>
        <v>22.8</v>
      </c>
    </row>
    <row r="545" spans="1:7" ht="31.5">
      <c r="A545" s="117" t="s">
        <v>38</v>
      </c>
      <c r="B545" s="10" t="s">
        <v>292</v>
      </c>
      <c r="C545" s="114" t="s">
        <v>69</v>
      </c>
      <c r="D545" s="118" t="s">
        <v>95</v>
      </c>
      <c r="E545" s="17">
        <f t="shared" si="160"/>
        <v>22.8</v>
      </c>
      <c r="F545" s="17">
        <f t="shared" si="160"/>
        <v>22.8</v>
      </c>
      <c r="G545" s="17">
        <f t="shared" si="160"/>
        <v>22.8</v>
      </c>
    </row>
    <row r="546" spans="1:7" ht="31.5">
      <c r="A546" s="117" t="s">
        <v>38</v>
      </c>
      <c r="B546" s="10" t="s">
        <v>292</v>
      </c>
      <c r="C546" s="117">
        <v>240</v>
      </c>
      <c r="D546" s="118" t="s">
        <v>220</v>
      </c>
      <c r="E546" s="17">
        <f>'№ 4 ведом'!F377</f>
        <v>22.8</v>
      </c>
      <c r="F546" s="17">
        <f>'№ 4 ведом'!G377</f>
        <v>22.8</v>
      </c>
      <c r="G546" s="17">
        <f>'№ 4 ведом'!H377</f>
        <v>22.8</v>
      </c>
    </row>
    <row r="547" spans="1:7">
      <c r="A547" s="117" t="s">
        <v>38</v>
      </c>
      <c r="B547" s="10" t="s">
        <v>293</v>
      </c>
      <c r="C547" s="10"/>
      <c r="D547" s="49" t="s">
        <v>135</v>
      </c>
      <c r="E547" s="17">
        <f t="shared" ref="E547:G548" si="161">E548</f>
        <v>36</v>
      </c>
      <c r="F547" s="17">
        <f t="shared" si="161"/>
        <v>36</v>
      </c>
      <c r="G547" s="17">
        <f t="shared" si="161"/>
        <v>36</v>
      </c>
    </row>
    <row r="548" spans="1:7">
      <c r="A548" s="117" t="s">
        <v>38</v>
      </c>
      <c r="B548" s="10" t="s">
        <v>293</v>
      </c>
      <c r="C548" s="114" t="s">
        <v>73</v>
      </c>
      <c r="D548" s="118" t="s">
        <v>74</v>
      </c>
      <c r="E548" s="17">
        <f t="shared" si="161"/>
        <v>36</v>
      </c>
      <c r="F548" s="17">
        <f t="shared" si="161"/>
        <v>36</v>
      </c>
      <c r="G548" s="17">
        <f t="shared" si="161"/>
        <v>36</v>
      </c>
    </row>
    <row r="549" spans="1:7" ht="31.5">
      <c r="A549" s="117" t="s">
        <v>38</v>
      </c>
      <c r="B549" s="10" t="s">
        <v>293</v>
      </c>
      <c r="C549" s="10" t="s">
        <v>319</v>
      </c>
      <c r="D549" s="118" t="s">
        <v>320</v>
      </c>
      <c r="E549" s="17">
        <f>'№ 4 ведом'!F380</f>
        <v>36</v>
      </c>
      <c r="F549" s="17">
        <f>'№ 4 ведом'!G380</f>
        <v>36</v>
      </c>
      <c r="G549" s="17">
        <f>'№ 4 ведом'!H380</f>
        <v>36</v>
      </c>
    </row>
    <row r="550" spans="1:7">
      <c r="A550" s="117" t="s">
        <v>52</v>
      </c>
      <c r="B550" s="117" t="s">
        <v>66</v>
      </c>
      <c r="C550" s="117" t="s">
        <v>66</v>
      </c>
      <c r="D550" s="49" t="s">
        <v>12</v>
      </c>
      <c r="E550" s="17">
        <f>E551+E571</f>
        <v>11791.8</v>
      </c>
      <c r="F550" s="17">
        <f>F551+F571</f>
        <v>11845</v>
      </c>
      <c r="G550" s="17">
        <f>G551+G571</f>
        <v>11847.2</v>
      </c>
    </row>
    <row r="551" spans="1:7" ht="47.25">
      <c r="A551" s="117" t="s">
        <v>52</v>
      </c>
      <c r="B551" s="114">
        <v>2100000000</v>
      </c>
      <c r="C551" s="117"/>
      <c r="D551" s="118" t="s">
        <v>304</v>
      </c>
      <c r="E551" s="17">
        <f>E562+E552</f>
        <v>3398.1000000000004</v>
      </c>
      <c r="F551" s="17">
        <f>F562+F552</f>
        <v>3398.1000000000004</v>
      </c>
      <c r="G551" s="17">
        <f>G562+G552</f>
        <v>3398.1000000000004</v>
      </c>
    </row>
    <row r="552" spans="1:7">
      <c r="A552" s="117" t="s">
        <v>52</v>
      </c>
      <c r="B552" s="117">
        <v>2110000000</v>
      </c>
      <c r="C552" s="117"/>
      <c r="D552" s="118" t="s">
        <v>165</v>
      </c>
      <c r="E552" s="21">
        <f>E553</f>
        <v>3173.8</v>
      </c>
      <c r="F552" s="21">
        <f>F553</f>
        <v>3173.8</v>
      </c>
      <c r="G552" s="21">
        <f>G553</f>
        <v>3173.8</v>
      </c>
    </row>
    <row r="553" spans="1:7">
      <c r="A553" s="117" t="s">
        <v>52</v>
      </c>
      <c r="B553" s="117">
        <v>2110400000</v>
      </c>
      <c r="C553" s="117"/>
      <c r="D553" s="118" t="s">
        <v>169</v>
      </c>
      <c r="E553" s="21">
        <f>E554+E559</f>
        <v>3173.8</v>
      </c>
      <c r="F553" s="21">
        <f>F554+F559</f>
        <v>3173.8</v>
      </c>
      <c r="G553" s="21">
        <f>G554+G559</f>
        <v>3173.8</v>
      </c>
    </row>
    <row r="554" spans="1:7" ht="31.5">
      <c r="A554" s="117" t="s">
        <v>52</v>
      </c>
      <c r="B554" s="117">
        <v>2110410240</v>
      </c>
      <c r="C554" s="117"/>
      <c r="D554" s="55" t="s">
        <v>240</v>
      </c>
      <c r="E554" s="21">
        <f>E555+E557</f>
        <v>2856.4</v>
      </c>
      <c r="F554" s="21">
        <f>F555+F557</f>
        <v>2856.4</v>
      </c>
      <c r="G554" s="21">
        <f>G555+G557</f>
        <v>2856.4</v>
      </c>
    </row>
    <row r="555" spans="1:7">
      <c r="A555" s="117" t="s">
        <v>52</v>
      </c>
      <c r="B555" s="117">
        <v>2110410240</v>
      </c>
      <c r="C555" s="1" t="s">
        <v>73</v>
      </c>
      <c r="D555" s="47" t="s">
        <v>74</v>
      </c>
      <c r="E555" s="21">
        <f>E556</f>
        <v>260.89999999999998</v>
      </c>
      <c r="F555" s="21">
        <f>F556</f>
        <v>260.89999999999998</v>
      </c>
      <c r="G555" s="21">
        <f>G556</f>
        <v>260.89999999999998</v>
      </c>
    </row>
    <row r="556" spans="1:7" ht="31.5">
      <c r="A556" s="117" t="s">
        <v>52</v>
      </c>
      <c r="B556" s="117">
        <v>2110410240</v>
      </c>
      <c r="C556" s="117">
        <v>320</v>
      </c>
      <c r="D556" s="118" t="s">
        <v>102</v>
      </c>
      <c r="E556" s="21">
        <f>'№ 4 ведом'!F803</f>
        <v>260.89999999999998</v>
      </c>
      <c r="F556" s="21">
        <f>'№ 4 ведом'!G803</f>
        <v>260.89999999999998</v>
      </c>
      <c r="G556" s="21">
        <f>'№ 4 ведом'!H803</f>
        <v>260.89999999999998</v>
      </c>
    </row>
    <row r="557" spans="1:7" ht="31.5">
      <c r="A557" s="117" t="s">
        <v>52</v>
      </c>
      <c r="B557" s="117">
        <v>2110410240</v>
      </c>
      <c r="C557" s="114" t="s">
        <v>97</v>
      </c>
      <c r="D557" s="118" t="s">
        <v>98</v>
      </c>
      <c r="E557" s="21">
        <f>E558</f>
        <v>2595.5</v>
      </c>
      <c r="F557" s="21">
        <f>F558</f>
        <v>2595.5</v>
      </c>
      <c r="G557" s="21">
        <f>G558</f>
        <v>2595.5</v>
      </c>
    </row>
    <row r="558" spans="1:7">
      <c r="A558" s="117" t="s">
        <v>52</v>
      </c>
      <c r="B558" s="117">
        <v>2110410240</v>
      </c>
      <c r="C558" s="117">
        <v>610</v>
      </c>
      <c r="D558" s="118" t="s">
        <v>104</v>
      </c>
      <c r="E558" s="21">
        <f>'№ 4 ведом'!F805</f>
        <v>2595.5</v>
      </c>
      <c r="F558" s="21">
        <f>'№ 4 ведом'!G805</f>
        <v>2595.5</v>
      </c>
      <c r="G558" s="21">
        <f>'№ 4 ведом'!H805</f>
        <v>2595.5</v>
      </c>
    </row>
    <row r="559" spans="1:7" ht="31.5">
      <c r="A559" s="117" t="s">
        <v>52</v>
      </c>
      <c r="B559" s="117" t="s">
        <v>301</v>
      </c>
      <c r="C559" s="117"/>
      <c r="D559" s="118" t="s">
        <v>170</v>
      </c>
      <c r="E559" s="21">
        <f t="shared" ref="E559:G560" si="162">E560</f>
        <v>317.39999999999998</v>
      </c>
      <c r="F559" s="21">
        <f t="shared" si="162"/>
        <v>317.39999999999998</v>
      </c>
      <c r="G559" s="21">
        <f t="shared" si="162"/>
        <v>317.39999999999998</v>
      </c>
    </row>
    <row r="560" spans="1:7" ht="31.5">
      <c r="A560" s="117" t="s">
        <v>52</v>
      </c>
      <c r="B560" s="117" t="s">
        <v>301</v>
      </c>
      <c r="C560" s="114" t="s">
        <v>97</v>
      </c>
      <c r="D560" s="118" t="s">
        <v>98</v>
      </c>
      <c r="E560" s="21">
        <f t="shared" si="162"/>
        <v>317.39999999999998</v>
      </c>
      <c r="F560" s="21">
        <f t="shared" si="162"/>
        <v>317.39999999999998</v>
      </c>
      <c r="G560" s="21">
        <f t="shared" si="162"/>
        <v>317.39999999999998</v>
      </c>
    </row>
    <row r="561" spans="1:7">
      <c r="A561" s="117" t="s">
        <v>52</v>
      </c>
      <c r="B561" s="117" t="s">
        <v>301</v>
      </c>
      <c r="C561" s="117">
        <v>610</v>
      </c>
      <c r="D561" s="118" t="s">
        <v>104</v>
      </c>
      <c r="E561" s="21">
        <f>'№ 4 ведом'!F808</f>
        <v>317.39999999999998</v>
      </c>
      <c r="F561" s="21">
        <f>'№ 4 ведом'!G808</f>
        <v>317.39999999999998</v>
      </c>
      <c r="G561" s="21">
        <f>'№ 4 ведом'!H808</f>
        <v>317.39999999999998</v>
      </c>
    </row>
    <row r="562" spans="1:7" ht="31.5">
      <c r="A562" s="117" t="s">
        <v>52</v>
      </c>
      <c r="B562" s="114">
        <v>2130000000</v>
      </c>
      <c r="C562" s="24"/>
      <c r="D562" s="49" t="s">
        <v>114</v>
      </c>
      <c r="E562" s="17">
        <f>E567+E563</f>
        <v>224.3</v>
      </c>
      <c r="F562" s="17">
        <f>F567+F563</f>
        <v>224.3</v>
      </c>
      <c r="G562" s="17">
        <f>G567+G563</f>
        <v>224.3</v>
      </c>
    </row>
    <row r="563" spans="1:7" ht="31.5">
      <c r="A563" s="117" t="s">
        <v>52</v>
      </c>
      <c r="B563" s="117">
        <v>2130100000</v>
      </c>
      <c r="C563" s="24"/>
      <c r="D563" s="49" t="s">
        <v>208</v>
      </c>
      <c r="E563" s="17">
        <f>E564</f>
        <v>125.8</v>
      </c>
      <c r="F563" s="17">
        <f t="shared" ref="F563:G565" si="163">F564</f>
        <v>125.8</v>
      </c>
      <c r="G563" s="17">
        <f t="shared" si="163"/>
        <v>125.8</v>
      </c>
    </row>
    <row r="564" spans="1:7" ht="31.5">
      <c r="A564" s="117" t="s">
        <v>52</v>
      </c>
      <c r="B564" s="114">
        <v>2130120260</v>
      </c>
      <c r="C564" s="24"/>
      <c r="D564" s="49" t="s">
        <v>209</v>
      </c>
      <c r="E564" s="17">
        <f>E565</f>
        <v>125.8</v>
      </c>
      <c r="F564" s="17">
        <f t="shared" si="163"/>
        <v>125.8</v>
      </c>
      <c r="G564" s="17">
        <f t="shared" si="163"/>
        <v>125.8</v>
      </c>
    </row>
    <row r="565" spans="1:7" ht="31.5">
      <c r="A565" s="117" t="s">
        <v>52</v>
      </c>
      <c r="B565" s="114">
        <v>2130120260</v>
      </c>
      <c r="C565" s="117" t="s">
        <v>69</v>
      </c>
      <c r="D565" s="49" t="s">
        <v>95</v>
      </c>
      <c r="E565" s="17">
        <f>E566</f>
        <v>125.8</v>
      </c>
      <c r="F565" s="17">
        <f t="shared" si="163"/>
        <v>125.8</v>
      </c>
      <c r="G565" s="17">
        <f t="shared" si="163"/>
        <v>125.8</v>
      </c>
    </row>
    <row r="566" spans="1:7" ht="31.5">
      <c r="A566" s="117" t="s">
        <v>52</v>
      </c>
      <c r="B566" s="114">
        <v>2130120260</v>
      </c>
      <c r="C566" s="117">
        <v>240</v>
      </c>
      <c r="D566" s="49" t="s">
        <v>220</v>
      </c>
      <c r="E566" s="17">
        <f>'№ 4 ведом'!F813</f>
        <v>125.8</v>
      </c>
      <c r="F566" s="17">
        <f>'№ 4 ведом'!G813</f>
        <v>125.8</v>
      </c>
      <c r="G566" s="17">
        <f>'№ 4 ведом'!H813</f>
        <v>125.8</v>
      </c>
    </row>
    <row r="567" spans="1:7" ht="31.5">
      <c r="A567" s="117" t="s">
        <v>52</v>
      </c>
      <c r="B567" s="117">
        <v>2130200000</v>
      </c>
      <c r="C567" s="117"/>
      <c r="D567" s="49" t="s">
        <v>171</v>
      </c>
      <c r="E567" s="17">
        <f t="shared" ref="E567:G569" si="164">E568</f>
        <v>98.5</v>
      </c>
      <c r="F567" s="17">
        <f t="shared" si="164"/>
        <v>98.5</v>
      </c>
      <c r="G567" s="17">
        <f t="shared" si="164"/>
        <v>98.5</v>
      </c>
    </row>
    <row r="568" spans="1:7" ht="31.5">
      <c r="A568" s="117" t="s">
        <v>52</v>
      </c>
      <c r="B568" s="117">
        <v>2130220270</v>
      </c>
      <c r="C568" s="117"/>
      <c r="D568" s="49" t="s">
        <v>172</v>
      </c>
      <c r="E568" s="17">
        <f t="shared" si="164"/>
        <v>98.5</v>
      </c>
      <c r="F568" s="17">
        <f t="shared" si="164"/>
        <v>98.5</v>
      </c>
      <c r="G568" s="17">
        <f t="shared" si="164"/>
        <v>98.5</v>
      </c>
    </row>
    <row r="569" spans="1:7" ht="31.5">
      <c r="A569" s="117" t="s">
        <v>52</v>
      </c>
      <c r="B569" s="117">
        <v>2130220270</v>
      </c>
      <c r="C569" s="117" t="s">
        <v>69</v>
      </c>
      <c r="D569" s="49" t="s">
        <v>95</v>
      </c>
      <c r="E569" s="17">
        <f t="shared" si="164"/>
        <v>98.5</v>
      </c>
      <c r="F569" s="17">
        <f t="shared" si="164"/>
        <v>98.5</v>
      </c>
      <c r="G569" s="17">
        <f t="shared" si="164"/>
        <v>98.5</v>
      </c>
    </row>
    <row r="570" spans="1:7" ht="31.5">
      <c r="A570" s="117" t="s">
        <v>52</v>
      </c>
      <c r="B570" s="117">
        <v>2130220270</v>
      </c>
      <c r="C570" s="117">
        <v>240</v>
      </c>
      <c r="D570" s="49" t="s">
        <v>220</v>
      </c>
      <c r="E570" s="17">
        <f>'№ 4 ведом'!F817</f>
        <v>98.5</v>
      </c>
      <c r="F570" s="17">
        <f>'№ 4 ведом'!G817</f>
        <v>98.5</v>
      </c>
      <c r="G570" s="17">
        <f>'№ 4 ведом'!H817</f>
        <v>98.5</v>
      </c>
    </row>
    <row r="571" spans="1:7">
      <c r="A571" s="117" t="s">
        <v>52</v>
      </c>
      <c r="B571" s="117">
        <v>9900000000</v>
      </c>
      <c r="C571" s="117"/>
      <c r="D571" s="49" t="s">
        <v>105</v>
      </c>
      <c r="E571" s="17">
        <f t="shared" ref="E571:G572" si="165">E572</f>
        <v>8393.6999999999989</v>
      </c>
      <c r="F571" s="17">
        <f t="shared" si="165"/>
        <v>8446.9</v>
      </c>
      <c r="G571" s="17">
        <f t="shared" si="165"/>
        <v>8449.1</v>
      </c>
    </row>
    <row r="572" spans="1:7" ht="31.5">
      <c r="A572" s="117" t="s">
        <v>52</v>
      </c>
      <c r="B572" s="117">
        <v>9990000000</v>
      </c>
      <c r="C572" s="117"/>
      <c r="D572" s="49" t="s">
        <v>146</v>
      </c>
      <c r="E572" s="17">
        <f t="shared" si="165"/>
        <v>8393.6999999999989</v>
      </c>
      <c r="F572" s="17">
        <f t="shared" si="165"/>
        <v>8446.9</v>
      </c>
      <c r="G572" s="17">
        <f t="shared" si="165"/>
        <v>8449.1</v>
      </c>
    </row>
    <row r="573" spans="1:7" ht="31.5">
      <c r="A573" s="117" t="s">
        <v>52</v>
      </c>
      <c r="B573" s="117">
        <v>9990200000</v>
      </c>
      <c r="C573" s="24"/>
      <c r="D573" s="49" t="s">
        <v>117</v>
      </c>
      <c r="E573" s="17">
        <f>E574</f>
        <v>8393.6999999999989</v>
      </c>
      <c r="F573" s="17">
        <f t="shared" ref="F573:G575" si="166">F574</f>
        <v>8446.9</v>
      </c>
      <c r="G573" s="17">
        <f t="shared" si="166"/>
        <v>8449.1</v>
      </c>
    </row>
    <row r="574" spans="1:7" ht="47.25">
      <c r="A574" s="117" t="s">
        <v>52</v>
      </c>
      <c r="B574" s="117">
        <v>9990225000</v>
      </c>
      <c r="C574" s="117"/>
      <c r="D574" s="49" t="s">
        <v>118</v>
      </c>
      <c r="E574" s="17">
        <f>E575+E577</f>
        <v>8393.6999999999989</v>
      </c>
      <c r="F574" s="17">
        <f>F575+F577</f>
        <v>8446.9</v>
      </c>
      <c r="G574" s="17">
        <f>G575+G577</f>
        <v>8449.1</v>
      </c>
    </row>
    <row r="575" spans="1:7" ht="63">
      <c r="A575" s="117" t="s">
        <v>52</v>
      </c>
      <c r="B575" s="117">
        <v>9990225000</v>
      </c>
      <c r="C575" s="117" t="s">
        <v>68</v>
      </c>
      <c r="D575" s="49" t="s">
        <v>1</v>
      </c>
      <c r="E575" s="17">
        <f>E576</f>
        <v>8361.7999999999993</v>
      </c>
      <c r="F575" s="17">
        <f t="shared" si="166"/>
        <v>8415</v>
      </c>
      <c r="G575" s="17">
        <f t="shared" si="166"/>
        <v>8417.2000000000007</v>
      </c>
    </row>
    <row r="576" spans="1:7" ht="31.5">
      <c r="A576" s="117" t="s">
        <v>52</v>
      </c>
      <c r="B576" s="117">
        <v>9990225000</v>
      </c>
      <c r="C576" s="117">
        <v>120</v>
      </c>
      <c r="D576" s="49" t="s">
        <v>221</v>
      </c>
      <c r="E576" s="17">
        <f>'№ 4 ведом'!F823</f>
        <v>8361.7999999999993</v>
      </c>
      <c r="F576" s="17">
        <f>'№ 4 ведом'!G823</f>
        <v>8415</v>
      </c>
      <c r="G576" s="17">
        <f>'№ 4 ведом'!H823</f>
        <v>8417.2000000000007</v>
      </c>
    </row>
    <row r="577" spans="1:7">
      <c r="A577" s="117" t="s">
        <v>52</v>
      </c>
      <c r="B577" s="117">
        <v>9990225000</v>
      </c>
      <c r="C577" s="117" t="s">
        <v>70</v>
      </c>
      <c r="D577" s="49" t="s">
        <v>71</v>
      </c>
      <c r="E577" s="17">
        <f>E578</f>
        <v>31.9</v>
      </c>
      <c r="F577" s="17">
        <f>F578</f>
        <v>31.9</v>
      </c>
      <c r="G577" s="17">
        <f>G578</f>
        <v>31.9</v>
      </c>
    </row>
    <row r="578" spans="1:7">
      <c r="A578" s="117" t="s">
        <v>52</v>
      </c>
      <c r="B578" s="117">
        <v>9990225000</v>
      </c>
      <c r="C578" s="117">
        <v>850</v>
      </c>
      <c r="D578" s="49" t="s">
        <v>100</v>
      </c>
      <c r="E578" s="17">
        <f>'№ 4 ведом'!F825</f>
        <v>31.9</v>
      </c>
      <c r="F578" s="17">
        <f>'№ 4 ведом'!G825</f>
        <v>31.9</v>
      </c>
      <c r="G578" s="17">
        <f>'№ 4 ведом'!H825</f>
        <v>31.9</v>
      </c>
    </row>
    <row r="579" spans="1:7">
      <c r="A579" s="4" t="s">
        <v>41</v>
      </c>
      <c r="B579" s="4" t="s">
        <v>66</v>
      </c>
      <c r="C579" s="4" t="s">
        <v>66</v>
      </c>
      <c r="D579" s="19" t="s">
        <v>82</v>
      </c>
      <c r="E579" s="6">
        <f>E580</f>
        <v>64638.500000000007</v>
      </c>
      <c r="F579" s="6">
        <f>F580</f>
        <v>63610.10000000002</v>
      </c>
      <c r="G579" s="6">
        <f>G580</f>
        <v>63610.10000000002</v>
      </c>
    </row>
    <row r="580" spans="1:7">
      <c r="A580" s="115" t="s">
        <v>42</v>
      </c>
      <c r="B580" s="115" t="s">
        <v>66</v>
      </c>
      <c r="C580" s="115" t="s">
        <v>66</v>
      </c>
      <c r="D580" s="57" t="s">
        <v>13</v>
      </c>
      <c r="E580" s="58">
        <f>E587+E581+E618</f>
        <v>64638.500000000007</v>
      </c>
      <c r="F580" s="58">
        <f t="shared" ref="F580:G580" si="167">F587+F581+F618</f>
        <v>63610.10000000002</v>
      </c>
      <c r="G580" s="58">
        <f t="shared" si="167"/>
        <v>63610.10000000002</v>
      </c>
    </row>
    <row r="581" spans="1:7" ht="47.25">
      <c r="A581" s="117" t="s">
        <v>42</v>
      </c>
      <c r="B581" s="114">
        <v>2100000000</v>
      </c>
      <c r="C581" s="24"/>
      <c r="D581" s="118" t="s">
        <v>304</v>
      </c>
      <c r="E581" s="17">
        <f>E582</f>
        <v>126.3</v>
      </c>
      <c r="F581" s="17">
        <f t="shared" ref="F581:G585" si="168">F582</f>
        <v>126.3</v>
      </c>
      <c r="G581" s="17">
        <f t="shared" si="168"/>
        <v>126.3</v>
      </c>
    </row>
    <row r="582" spans="1:7" ht="31.5">
      <c r="A582" s="117" t="s">
        <v>42</v>
      </c>
      <c r="B582" s="114">
        <v>2130000000</v>
      </c>
      <c r="C582" s="24"/>
      <c r="D582" s="118" t="s">
        <v>114</v>
      </c>
      <c r="E582" s="17">
        <f>E583</f>
        <v>126.3</v>
      </c>
      <c r="F582" s="17">
        <f t="shared" si="168"/>
        <v>126.3</v>
      </c>
      <c r="G582" s="17">
        <f t="shared" si="168"/>
        <v>126.3</v>
      </c>
    </row>
    <row r="583" spans="1:7" ht="47.25">
      <c r="A583" s="117" t="s">
        <v>42</v>
      </c>
      <c r="B583" s="114">
        <v>2130300000</v>
      </c>
      <c r="C583" s="24"/>
      <c r="D583" s="118" t="s">
        <v>115</v>
      </c>
      <c r="E583" s="17">
        <f>E584</f>
        <v>126.3</v>
      </c>
      <c r="F583" s="17">
        <f t="shared" si="168"/>
        <v>126.3</v>
      </c>
      <c r="G583" s="17">
        <f t="shared" si="168"/>
        <v>126.3</v>
      </c>
    </row>
    <row r="584" spans="1:7" ht="31.5">
      <c r="A584" s="117" t="s">
        <v>42</v>
      </c>
      <c r="B584" s="114">
        <v>2130320280</v>
      </c>
      <c r="C584" s="24"/>
      <c r="D584" s="309" t="s">
        <v>116</v>
      </c>
      <c r="E584" s="17">
        <f>E585</f>
        <v>126.3</v>
      </c>
      <c r="F584" s="17">
        <f t="shared" si="168"/>
        <v>126.3</v>
      </c>
      <c r="G584" s="17">
        <f t="shared" si="168"/>
        <v>126.3</v>
      </c>
    </row>
    <row r="585" spans="1:7" ht="31.5">
      <c r="A585" s="117" t="s">
        <v>42</v>
      </c>
      <c r="B585" s="114">
        <v>2130320280</v>
      </c>
      <c r="C585" s="114" t="s">
        <v>97</v>
      </c>
      <c r="D585" s="118" t="s">
        <v>98</v>
      </c>
      <c r="E585" s="17">
        <f>E586</f>
        <v>126.3</v>
      </c>
      <c r="F585" s="17">
        <f t="shared" si="168"/>
        <v>126.3</v>
      </c>
      <c r="G585" s="17">
        <f t="shared" si="168"/>
        <v>126.3</v>
      </c>
    </row>
    <row r="586" spans="1:7">
      <c r="A586" s="117" t="s">
        <v>42</v>
      </c>
      <c r="B586" s="114">
        <v>2130320280</v>
      </c>
      <c r="C586" s="117">
        <v>610</v>
      </c>
      <c r="D586" s="118" t="s">
        <v>104</v>
      </c>
      <c r="E586" s="17">
        <f>'№ 4 ведом'!F388</f>
        <v>126.3</v>
      </c>
      <c r="F586" s="17">
        <f>'№ 4 ведом'!G388</f>
        <v>126.3</v>
      </c>
      <c r="G586" s="17">
        <f>'№ 4 ведом'!H388</f>
        <v>126.3</v>
      </c>
    </row>
    <row r="587" spans="1:7" ht="47.25">
      <c r="A587" s="117" t="s">
        <v>42</v>
      </c>
      <c r="B587" s="114">
        <v>2200000000</v>
      </c>
      <c r="C587" s="117"/>
      <c r="D587" s="49" t="s">
        <v>302</v>
      </c>
      <c r="E587" s="17">
        <f>E588+E603</f>
        <v>61383.3</v>
      </c>
      <c r="F587" s="17">
        <f>F588+F603</f>
        <v>61098.000000000015</v>
      </c>
      <c r="G587" s="17">
        <f>G588+G603</f>
        <v>61098.000000000015</v>
      </c>
    </row>
    <row r="588" spans="1:7" ht="31.5">
      <c r="A588" s="117" t="s">
        <v>42</v>
      </c>
      <c r="B588" s="114">
        <v>2210000000</v>
      </c>
      <c r="C588" s="117"/>
      <c r="D588" s="49" t="s">
        <v>181</v>
      </c>
      <c r="E588" s="17">
        <f>E589+E599</f>
        <v>19963.600000000002</v>
      </c>
      <c r="F588" s="17">
        <f>F589+F599</f>
        <v>19883.600000000002</v>
      </c>
      <c r="G588" s="17">
        <f>G589+G599</f>
        <v>19883.600000000002</v>
      </c>
    </row>
    <row r="589" spans="1:7" ht="31.5">
      <c r="A589" s="117" t="s">
        <v>42</v>
      </c>
      <c r="B589" s="114">
        <v>2210100000</v>
      </c>
      <c r="C589" s="117"/>
      <c r="D589" s="49" t="s">
        <v>182</v>
      </c>
      <c r="E589" s="17">
        <f>E593+E590+E596</f>
        <v>19883.600000000002</v>
      </c>
      <c r="F589" s="17">
        <f>F593+F590+F596</f>
        <v>19883.600000000002</v>
      </c>
      <c r="G589" s="17">
        <f>G593+G590+G596</f>
        <v>19883.600000000002</v>
      </c>
    </row>
    <row r="590" spans="1:7" ht="47.25">
      <c r="A590" s="117" t="s">
        <v>42</v>
      </c>
      <c r="B590" s="114">
        <v>2210110680</v>
      </c>
      <c r="C590" s="117"/>
      <c r="D590" s="61" t="s">
        <v>235</v>
      </c>
      <c r="E590" s="17">
        <f t="shared" ref="E590:G591" si="169">E591</f>
        <v>11702.9</v>
      </c>
      <c r="F590" s="17">
        <f t="shared" si="169"/>
        <v>11702.9</v>
      </c>
      <c r="G590" s="17">
        <f t="shared" si="169"/>
        <v>11702.9</v>
      </c>
    </row>
    <row r="591" spans="1:7" ht="31.5">
      <c r="A591" s="117" t="s">
        <v>42</v>
      </c>
      <c r="B591" s="114">
        <v>2210110680</v>
      </c>
      <c r="C591" s="114" t="s">
        <v>97</v>
      </c>
      <c r="D591" s="55" t="s">
        <v>98</v>
      </c>
      <c r="E591" s="17">
        <f t="shared" si="169"/>
        <v>11702.9</v>
      </c>
      <c r="F591" s="17">
        <f t="shared" si="169"/>
        <v>11702.9</v>
      </c>
      <c r="G591" s="17">
        <f t="shared" si="169"/>
        <v>11702.9</v>
      </c>
    </row>
    <row r="592" spans="1:7">
      <c r="A592" s="117" t="s">
        <v>42</v>
      </c>
      <c r="B592" s="114">
        <v>2210110680</v>
      </c>
      <c r="C592" s="117">
        <v>610</v>
      </c>
      <c r="D592" s="55" t="s">
        <v>104</v>
      </c>
      <c r="E592" s="17">
        <f>'№ 4 ведом'!F394</f>
        <v>11702.9</v>
      </c>
      <c r="F592" s="17">
        <f>'№ 4 ведом'!G394</f>
        <v>11702.9</v>
      </c>
      <c r="G592" s="17">
        <f>'№ 4 ведом'!H394</f>
        <v>11702.9</v>
      </c>
    </row>
    <row r="593" spans="1:7" ht="31.5">
      <c r="A593" s="117" t="s">
        <v>42</v>
      </c>
      <c r="B593" s="114">
        <v>2210120010</v>
      </c>
      <c r="C593" s="117"/>
      <c r="D593" s="49" t="s">
        <v>123</v>
      </c>
      <c r="E593" s="17">
        <f t="shared" ref="E593:G594" si="170">E594</f>
        <v>8062.5</v>
      </c>
      <c r="F593" s="17">
        <f t="shared" si="170"/>
        <v>8062.5</v>
      </c>
      <c r="G593" s="17">
        <f t="shared" si="170"/>
        <v>8062.5</v>
      </c>
    </row>
    <row r="594" spans="1:7" ht="31.5">
      <c r="A594" s="117" t="s">
        <v>42</v>
      </c>
      <c r="B594" s="114">
        <v>2210120010</v>
      </c>
      <c r="C594" s="114" t="s">
        <v>97</v>
      </c>
      <c r="D594" s="118" t="s">
        <v>98</v>
      </c>
      <c r="E594" s="17">
        <f t="shared" si="170"/>
        <v>8062.5</v>
      </c>
      <c r="F594" s="17">
        <f t="shared" si="170"/>
        <v>8062.5</v>
      </c>
      <c r="G594" s="17">
        <f t="shared" si="170"/>
        <v>8062.5</v>
      </c>
    </row>
    <row r="595" spans="1:7">
      <c r="A595" s="117" t="s">
        <v>42</v>
      </c>
      <c r="B595" s="114">
        <v>2210120010</v>
      </c>
      <c r="C595" s="117">
        <v>610</v>
      </c>
      <c r="D595" s="118" t="s">
        <v>104</v>
      </c>
      <c r="E595" s="17">
        <f>'№ 4 ведом'!F397</f>
        <v>8062.5</v>
      </c>
      <c r="F595" s="17">
        <f>'№ 4 ведом'!G397</f>
        <v>8062.5</v>
      </c>
      <c r="G595" s="17">
        <f>'№ 4 ведом'!H397</f>
        <v>8062.5</v>
      </c>
    </row>
    <row r="596" spans="1:7" ht="47.25">
      <c r="A596" s="117" t="s">
        <v>42</v>
      </c>
      <c r="B596" s="114" t="s">
        <v>294</v>
      </c>
      <c r="C596" s="117"/>
      <c r="D596" s="61" t="s">
        <v>244</v>
      </c>
      <c r="E596" s="17">
        <f t="shared" ref="E596:G597" si="171">E597</f>
        <v>118.2</v>
      </c>
      <c r="F596" s="17">
        <f t="shared" si="171"/>
        <v>118.2</v>
      </c>
      <c r="G596" s="17">
        <f t="shared" si="171"/>
        <v>118.2</v>
      </c>
    </row>
    <row r="597" spans="1:7" ht="31.5">
      <c r="A597" s="117" t="s">
        <v>42</v>
      </c>
      <c r="B597" s="114" t="s">
        <v>294</v>
      </c>
      <c r="C597" s="114" t="s">
        <v>97</v>
      </c>
      <c r="D597" s="55" t="s">
        <v>98</v>
      </c>
      <c r="E597" s="17">
        <f t="shared" si="171"/>
        <v>118.2</v>
      </c>
      <c r="F597" s="17">
        <f t="shared" si="171"/>
        <v>118.2</v>
      </c>
      <c r="G597" s="17">
        <f t="shared" si="171"/>
        <v>118.2</v>
      </c>
    </row>
    <row r="598" spans="1:7">
      <c r="A598" s="117" t="s">
        <v>42</v>
      </c>
      <c r="B598" s="114" t="s">
        <v>294</v>
      </c>
      <c r="C598" s="117">
        <v>610</v>
      </c>
      <c r="D598" s="55" t="s">
        <v>104</v>
      </c>
      <c r="E598" s="17">
        <f>'№ 4 ведом'!F400</f>
        <v>118.2</v>
      </c>
      <c r="F598" s="17">
        <f>'№ 4 ведом'!G400</f>
        <v>118.2</v>
      </c>
      <c r="G598" s="17">
        <f>'№ 4 ведом'!H400</f>
        <v>118.2</v>
      </c>
    </row>
    <row r="599" spans="1:7" ht="31.5">
      <c r="A599" s="117" t="s">
        <v>42</v>
      </c>
      <c r="B599" s="114">
        <v>2210200000</v>
      </c>
      <c r="C599" s="117"/>
      <c r="D599" s="118" t="s">
        <v>183</v>
      </c>
      <c r="E599" s="17">
        <f>E600</f>
        <v>80</v>
      </c>
      <c r="F599" s="17">
        <f t="shared" ref="F599:G599" si="172">F600</f>
        <v>0</v>
      </c>
      <c r="G599" s="17">
        <f t="shared" si="172"/>
        <v>0</v>
      </c>
    </row>
    <row r="600" spans="1:7" ht="47.25">
      <c r="A600" s="117" t="s">
        <v>42</v>
      </c>
      <c r="B600" s="135" t="s">
        <v>355</v>
      </c>
      <c r="C600" s="136"/>
      <c r="D600" s="309" t="s">
        <v>356</v>
      </c>
      <c r="E600" s="17">
        <f t="shared" ref="E600:G601" si="173">E601</f>
        <v>80</v>
      </c>
      <c r="F600" s="17">
        <f t="shared" si="173"/>
        <v>0</v>
      </c>
      <c r="G600" s="17">
        <f t="shared" si="173"/>
        <v>0</v>
      </c>
    </row>
    <row r="601" spans="1:7" ht="31.5">
      <c r="A601" s="117" t="s">
        <v>42</v>
      </c>
      <c r="B601" s="135" t="s">
        <v>355</v>
      </c>
      <c r="C601" s="135" t="s">
        <v>97</v>
      </c>
      <c r="D601" s="137" t="s">
        <v>98</v>
      </c>
      <c r="E601" s="17">
        <f t="shared" si="173"/>
        <v>80</v>
      </c>
      <c r="F601" s="17">
        <f t="shared" si="173"/>
        <v>0</v>
      </c>
      <c r="G601" s="17">
        <f t="shared" si="173"/>
        <v>0</v>
      </c>
    </row>
    <row r="602" spans="1:7">
      <c r="A602" s="117" t="s">
        <v>42</v>
      </c>
      <c r="B602" s="135" t="s">
        <v>355</v>
      </c>
      <c r="C602" s="136">
        <v>610</v>
      </c>
      <c r="D602" s="137" t="s">
        <v>104</v>
      </c>
      <c r="E602" s="17">
        <f>'№ 4 ведом'!F404</f>
        <v>80</v>
      </c>
      <c r="F602" s="17">
        <f>'№ 4 ведом'!G404</f>
        <v>0</v>
      </c>
      <c r="G602" s="17">
        <f>'№ 4 ведом'!H404</f>
        <v>0</v>
      </c>
    </row>
    <row r="603" spans="1:7" ht="31.5">
      <c r="A603" s="117" t="s">
        <v>42</v>
      </c>
      <c r="B603" s="114">
        <v>2220000000</v>
      </c>
      <c r="C603" s="117"/>
      <c r="D603" s="49" t="s">
        <v>138</v>
      </c>
      <c r="E603" s="17">
        <f>E604+E614</f>
        <v>41419.700000000004</v>
      </c>
      <c r="F603" s="17">
        <f t="shared" ref="F603:G603" si="174">F604+F614</f>
        <v>41214.400000000009</v>
      </c>
      <c r="G603" s="17">
        <f t="shared" si="174"/>
        <v>41214.400000000009</v>
      </c>
    </row>
    <row r="604" spans="1:7" ht="47.25">
      <c r="A604" s="117" t="s">
        <v>42</v>
      </c>
      <c r="B604" s="117">
        <v>2220100000</v>
      </c>
      <c r="C604" s="117"/>
      <c r="D604" s="49" t="s">
        <v>184</v>
      </c>
      <c r="E604" s="17">
        <f>E605+E608+E611</f>
        <v>40343.600000000006</v>
      </c>
      <c r="F604" s="17">
        <f>F605+F608+F611</f>
        <v>40343.600000000006</v>
      </c>
      <c r="G604" s="17">
        <f>G605+G608+G611</f>
        <v>40343.600000000006</v>
      </c>
    </row>
    <row r="605" spans="1:7" ht="47.25">
      <c r="A605" s="117" t="s">
        <v>42</v>
      </c>
      <c r="B605" s="117">
        <v>2220110680</v>
      </c>
      <c r="C605" s="117"/>
      <c r="D605" s="61" t="s">
        <v>235</v>
      </c>
      <c r="E605" s="17">
        <f t="shared" ref="E605:G606" si="175">E606</f>
        <v>24185.9</v>
      </c>
      <c r="F605" s="17">
        <f t="shared" si="175"/>
        <v>24185.9</v>
      </c>
      <c r="G605" s="17">
        <f t="shared" si="175"/>
        <v>24185.9</v>
      </c>
    </row>
    <row r="606" spans="1:7" ht="31.5">
      <c r="A606" s="117" t="s">
        <v>42</v>
      </c>
      <c r="B606" s="117">
        <v>2220110680</v>
      </c>
      <c r="C606" s="114" t="s">
        <v>97</v>
      </c>
      <c r="D606" s="55" t="s">
        <v>98</v>
      </c>
      <c r="E606" s="17">
        <f t="shared" si="175"/>
        <v>24185.9</v>
      </c>
      <c r="F606" s="17">
        <f t="shared" si="175"/>
        <v>24185.9</v>
      </c>
      <c r="G606" s="17">
        <f t="shared" si="175"/>
        <v>24185.9</v>
      </c>
    </row>
    <row r="607" spans="1:7">
      <c r="A607" s="117" t="s">
        <v>42</v>
      </c>
      <c r="B607" s="117">
        <v>2220110680</v>
      </c>
      <c r="C607" s="117">
        <v>610</v>
      </c>
      <c r="D607" s="55" t="s">
        <v>104</v>
      </c>
      <c r="E607" s="17">
        <f>'№ 4 ведом'!F409</f>
        <v>24185.9</v>
      </c>
      <c r="F607" s="17">
        <f>'№ 4 ведом'!G409</f>
        <v>24185.9</v>
      </c>
      <c r="G607" s="17">
        <f>'№ 4 ведом'!H409</f>
        <v>24185.9</v>
      </c>
    </row>
    <row r="608" spans="1:7" ht="31.5">
      <c r="A608" s="117" t="s">
        <v>42</v>
      </c>
      <c r="B608" s="117">
        <v>2220120010</v>
      </c>
      <c r="C608" s="117"/>
      <c r="D608" s="118" t="s">
        <v>123</v>
      </c>
      <c r="E608" s="17">
        <f t="shared" ref="E608:G609" si="176">E609</f>
        <v>15913.4</v>
      </c>
      <c r="F608" s="17">
        <f t="shared" si="176"/>
        <v>15913.4</v>
      </c>
      <c r="G608" s="17">
        <f t="shared" si="176"/>
        <v>15913.4</v>
      </c>
    </row>
    <row r="609" spans="1:7" ht="31.5">
      <c r="A609" s="117" t="s">
        <v>42</v>
      </c>
      <c r="B609" s="117">
        <v>2220120010</v>
      </c>
      <c r="C609" s="114" t="s">
        <v>97</v>
      </c>
      <c r="D609" s="118" t="s">
        <v>98</v>
      </c>
      <c r="E609" s="17">
        <f t="shared" si="176"/>
        <v>15913.4</v>
      </c>
      <c r="F609" s="17">
        <f t="shared" si="176"/>
        <v>15913.4</v>
      </c>
      <c r="G609" s="17">
        <f t="shared" si="176"/>
        <v>15913.4</v>
      </c>
    </row>
    <row r="610" spans="1:7">
      <c r="A610" s="117" t="s">
        <v>42</v>
      </c>
      <c r="B610" s="117">
        <v>2220120010</v>
      </c>
      <c r="C610" s="117">
        <v>610</v>
      </c>
      <c r="D610" s="118" t="s">
        <v>104</v>
      </c>
      <c r="E610" s="17">
        <f>'№ 4 ведом'!F412</f>
        <v>15913.4</v>
      </c>
      <c r="F610" s="17">
        <f>'№ 4 ведом'!G412</f>
        <v>15913.4</v>
      </c>
      <c r="G610" s="17">
        <f>'№ 4 ведом'!H412</f>
        <v>15913.4</v>
      </c>
    </row>
    <row r="611" spans="1:7" ht="47.25">
      <c r="A611" s="117" t="s">
        <v>42</v>
      </c>
      <c r="B611" s="117" t="s">
        <v>295</v>
      </c>
      <c r="C611" s="117"/>
      <c r="D611" s="61" t="s">
        <v>244</v>
      </c>
      <c r="E611" s="17">
        <f t="shared" ref="E611:G612" si="177">E612</f>
        <v>244.3</v>
      </c>
      <c r="F611" s="17">
        <f t="shared" si="177"/>
        <v>244.3</v>
      </c>
      <c r="G611" s="17">
        <f t="shared" si="177"/>
        <v>244.3</v>
      </c>
    </row>
    <row r="612" spans="1:7" ht="31.5">
      <c r="A612" s="117" t="s">
        <v>42</v>
      </c>
      <c r="B612" s="117" t="s">
        <v>295</v>
      </c>
      <c r="C612" s="114" t="s">
        <v>97</v>
      </c>
      <c r="D612" s="55" t="s">
        <v>98</v>
      </c>
      <c r="E612" s="17">
        <f t="shared" si="177"/>
        <v>244.3</v>
      </c>
      <c r="F612" s="17">
        <f t="shared" si="177"/>
        <v>244.3</v>
      </c>
      <c r="G612" s="17">
        <f t="shared" si="177"/>
        <v>244.3</v>
      </c>
    </row>
    <row r="613" spans="1:7">
      <c r="A613" s="117" t="s">
        <v>42</v>
      </c>
      <c r="B613" s="117" t="s">
        <v>295</v>
      </c>
      <c r="C613" s="117">
        <v>610</v>
      </c>
      <c r="D613" s="55" t="s">
        <v>104</v>
      </c>
      <c r="E613" s="17">
        <f>'№ 4 ведом'!F415</f>
        <v>244.3</v>
      </c>
      <c r="F613" s="17">
        <f>'№ 4 ведом'!G415</f>
        <v>244.3</v>
      </c>
      <c r="G613" s="17">
        <f>'№ 4 ведом'!H415</f>
        <v>244.3</v>
      </c>
    </row>
    <row r="614" spans="1:7" ht="31.5">
      <c r="A614" s="117" t="s">
        <v>42</v>
      </c>
      <c r="B614" s="117">
        <v>2220200000</v>
      </c>
      <c r="C614" s="117"/>
      <c r="D614" s="49" t="s">
        <v>185</v>
      </c>
      <c r="E614" s="17">
        <f>E615</f>
        <v>1076.0999999999999</v>
      </c>
      <c r="F614" s="17">
        <f t="shared" ref="F614:G616" si="178">F615</f>
        <v>870.8</v>
      </c>
      <c r="G614" s="17">
        <f t="shared" si="178"/>
        <v>870.8</v>
      </c>
    </row>
    <row r="615" spans="1:7">
      <c r="A615" s="117" t="s">
        <v>42</v>
      </c>
      <c r="B615" s="117">
        <v>2220220320</v>
      </c>
      <c r="C615" s="117"/>
      <c r="D615" s="49" t="s">
        <v>139</v>
      </c>
      <c r="E615" s="17">
        <f>E616</f>
        <v>1076.0999999999999</v>
      </c>
      <c r="F615" s="17">
        <f t="shared" si="178"/>
        <v>870.8</v>
      </c>
      <c r="G615" s="17">
        <f t="shared" si="178"/>
        <v>870.8</v>
      </c>
    </row>
    <row r="616" spans="1:7" ht="31.5">
      <c r="A616" s="117" t="s">
        <v>42</v>
      </c>
      <c r="B616" s="117">
        <v>2220220320</v>
      </c>
      <c r="C616" s="114" t="s">
        <v>97</v>
      </c>
      <c r="D616" s="118" t="s">
        <v>98</v>
      </c>
      <c r="E616" s="17">
        <f>E617</f>
        <v>1076.0999999999999</v>
      </c>
      <c r="F616" s="17">
        <f t="shared" si="178"/>
        <v>870.8</v>
      </c>
      <c r="G616" s="17">
        <f t="shared" si="178"/>
        <v>870.8</v>
      </c>
    </row>
    <row r="617" spans="1:7">
      <c r="A617" s="67" t="s">
        <v>42</v>
      </c>
      <c r="B617" s="117">
        <v>2220220320</v>
      </c>
      <c r="C617" s="67">
        <v>610</v>
      </c>
      <c r="D617" s="118" t="s">
        <v>104</v>
      </c>
      <c r="E617" s="17">
        <f>'№ 4 ведом'!F419</f>
        <v>1076.0999999999999</v>
      </c>
      <c r="F617" s="68">
        <f>'№ 4 ведом'!G419</f>
        <v>870.8</v>
      </c>
      <c r="G617" s="68">
        <f>'№ 4 ведом'!H419</f>
        <v>870.8</v>
      </c>
    </row>
    <row r="618" spans="1:7" ht="31.5">
      <c r="A618" s="223" t="s">
        <v>42</v>
      </c>
      <c r="B618" s="222">
        <v>2500000000</v>
      </c>
      <c r="C618" s="223"/>
      <c r="D618" s="224" t="s">
        <v>303</v>
      </c>
      <c r="E618" s="17">
        <f>E619</f>
        <v>3128.9</v>
      </c>
      <c r="F618" s="17">
        <f t="shared" ref="F618:G618" si="179">F619</f>
        <v>2385.8000000000002</v>
      </c>
      <c r="G618" s="17">
        <f t="shared" si="179"/>
        <v>2385.8000000000002</v>
      </c>
    </row>
    <row r="619" spans="1:7" ht="31.5">
      <c r="A619" s="223" t="s">
        <v>42</v>
      </c>
      <c r="B619" s="222">
        <v>2520000000</v>
      </c>
      <c r="C619" s="223"/>
      <c r="D619" s="224" t="s">
        <v>245</v>
      </c>
      <c r="E619" s="17">
        <f>E620+E624+E628</f>
        <v>3128.9</v>
      </c>
      <c r="F619" s="17">
        <f t="shared" ref="F619:G619" si="180">F620+F624+F628</f>
        <v>2385.8000000000002</v>
      </c>
      <c r="G619" s="17">
        <f t="shared" si="180"/>
        <v>2385.8000000000002</v>
      </c>
    </row>
    <row r="620" spans="1:7" ht="31.5">
      <c r="A620" s="117" t="s">
        <v>42</v>
      </c>
      <c r="B620" s="114">
        <v>2520400000</v>
      </c>
      <c r="C620" s="117"/>
      <c r="D620" s="55" t="s">
        <v>316</v>
      </c>
      <c r="E620" s="17">
        <f>E621</f>
        <v>320.39999999999998</v>
      </c>
      <c r="F620" s="17">
        <f t="shared" ref="F620:G622" si="181">F621</f>
        <v>320.39999999999998</v>
      </c>
      <c r="G620" s="17">
        <f t="shared" si="181"/>
        <v>320.39999999999998</v>
      </c>
    </row>
    <row r="621" spans="1:7">
      <c r="A621" s="117" t="s">
        <v>42</v>
      </c>
      <c r="B621" s="114">
        <v>2520420300</v>
      </c>
      <c r="C621" s="117"/>
      <c r="D621" s="55" t="s">
        <v>317</v>
      </c>
      <c r="E621" s="17">
        <f>E622</f>
        <v>320.39999999999998</v>
      </c>
      <c r="F621" s="17">
        <f t="shared" si="181"/>
        <v>320.39999999999998</v>
      </c>
      <c r="G621" s="17">
        <f t="shared" si="181"/>
        <v>320.39999999999998</v>
      </c>
    </row>
    <row r="622" spans="1:7" ht="31.5">
      <c r="A622" s="117" t="s">
        <v>42</v>
      </c>
      <c r="B622" s="114">
        <v>2520420300</v>
      </c>
      <c r="C622" s="114" t="s">
        <v>97</v>
      </c>
      <c r="D622" s="55" t="s">
        <v>98</v>
      </c>
      <c r="E622" s="17">
        <f>E623</f>
        <v>320.39999999999998</v>
      </c>
      <c r="F622" s="17">
        <f t="shared" si="181"/>
        <v>320.39999999999998</v>
      </c>
      <c r="G622" s="17">
        <f t="shared" si="181"/>
        <v>320.39999999999998</v>
      </c>
    </row>
    <row r="623" spans="1:7">
      <c r="A623" s="117" t="s">
        <v>42</v>
      </c>
      <c r="B623" s="114">
        <v>2520420300</v>
      </c>
      <c r="C623" s="117">
        <v>610</v>
      </c>
      <c r="D623" s="55" t="s">
        <v>104</v>
      </c>
      <c r="E623" s="17">
        <f>'№ 4 ведом'!F425</f>
        <v>320.39999999999998</v>
      </c>
      <c r="F623" s="17">
        <f>'№ 4 ведом'!G425</f>
        <v>320.39999999999998</v>
      </c>
      <c r="G623" s="17">
        <f>'№ 4 ведом'!H425</f>
        <v>320.39999999999998</v>
      </c>
    </row>
    <row r="624" spans="1:7" ht="31.5">
      <c r="A624" s="117" t="s">
        <v>42</v>
      </c>
      <c r="B624" s="114">
        <v>2520500000</v>
      </c>
      <c r="C624" s="117"/>
      <c r="D624" s="118" t="s">
        <v>323</v>
      </c>
      <c r="E624" s="17">
        <f>E625</f>
        <v>107.5</v>
      </c>
      <c r="F624" s="17">
        <f t="shared" ref="F624:G626" si="182">F625</f>
        <v>107.5</v>
      </c>
      <c r="G624" s="17">
        <f t="shared" si="182"/>
        <v>107.5</v>
      </c>
    </row>
    <row r="625" spans="1:7">
      <c r="A625" s="117" t="s">
        <v>42</v>
      </c>
      <c r="B625" s="114">
        <v>2520520300</v>
      </c>
      <c r="C625" s="117"/>
      <c r="D625" s="118" t="s">
        <v>324</v>
      </c>
      <c r="E625" s="17">
        <f>E626</f>
        <v>107.5</v>
      </c>
      <c r="F625" s="17">
        <f t="shared" si="182"/>
        <v>107.5</v>
      </c>
      <c r="G625" s="17">
        <f t="shared" si="182"/>
        <v>107.5</v>
      </c>
    </row>
    <row r="626" spans="1:7" ht="31.5">
      <c r="A626" s="117" t="s">
        <v>42</v>
      </c>
      <c r="B626" s="114">
        <v>2520520300</v>
      </c>
      <c r="C626" s="114" t="s">
        <v>97</v>
      </c>
      <c r="D626" s="55" t="s">
        <v>98</v>
      </c>
      <c r="E626" s="17">
        <f>E627</f>
        <v>107.5</v>
      </c>
      <c r="F626" s="17">
        <f t="shared" si="182"/>
        <v>107.5</v>
      </c>
      <c r="G626" s="17">
        <f t="shared" si="182"/>
        <v>107.5</v>
      </c>
    </row>
    <row r="627" spans="1:7">
      <c r="A627" s="117" t="s">
        <v>42</v>
      </c>
      <c r="B627" s="114">
        <v>2520520300</v>
      </c>
      <c r="C627" s="117">
        <v>610</v>
      </c>
      <c r="D627" s="55" t="s">
        <v>104</v>
      </c>
      <c r="E627" s="17">
        <f>'№ 4 ведом'!F429</f>
        <v>107.5</v>
      </c>
      <c r="F627" s="17">
        <f>'№ 4 ведом'!G429</f>
        <v>107.5</v>
      </c>
      <c r="G627" s="17">
        <f>'№ 4 ведом'!H429</f>
        <v>107.5</v>
      </c>
    </row>
    <row r="628" spans="1:7" ht="31.5">
      <c r="A628" s="117" t="s">
        <v>42</v>
      </c>
      <c r="B628" s="114">
        <v>2520600000</v>
      </c>
      <c r="C628" s="117"/>
      <c r="D628" s="118" t="s">
        <v>322</v>
      </c>
      <c r="E628" s="17">
        <f>E629</f>
        <v>2701</v>
      </c>
      <c r="F628" s="17">
        <f>F629</f>
        <v>1957.9</v>
      </c>
      <c r="G628" s="17">
        <f t="shared" ref="F628:G630" si="183">G629</f>
        <v>1957.9</v>
      </c>
    </row>
    <row r="629" spans="1:7">
      <c r="A629" s="117" t="s">
        <v>42</v>
      </c>
      <c r="B629" s="114">
        <v>2520620200</v>
      </c>
      <c r="C629" s="117"/>
      <c r="D629" s="118" t="s">
        <v>277</v>
      </c>
      <c r="E629" s="17">
        <f>E630</f>
        <v>2701</v>
      </c>
      <c r="F629" s="17">
        <f t="shared" si="183"/>
        <v>1957.9</v>
      </c>
      <c r="G629" s="17">
        <f t="shared" si="183"/>
        <v>1957.9</v>
      </c>
    </row>
    <row r="630" spans="1:7" ht="31.5">
      <c r="A630" s="117" t="s">
        <v>42</v>
      </c>
      <c r="B630" s="114">
        <v>2520620200</v>
      </c>
      <c r="C630" s="114" t="s">
        <v>97</v>
      </c>
      <c r="D630" s="55" t="s">
        <v>98</v>
      </c>
      <c r="E630" s="17">
        <f>E631</f>
        <v>2701</v>
      </c>
      <c r="F630" s="17">
        <f t="shared" si="183"/>
        <v>1957.9</v>
      </c>
      <c r="G630" s="17">
        <f t="shared" si="183"/>
        <v>1957.9</v>
      </c>
    </row>
    <row r="631" spans="1:7">
      <c r="A631" s="117" t="s">
        <v>42</v>
      </c>
      <c r="B631" s="114">
        <v>2520620200</v>
      </c>
      <c r="C631" s="117">
        <v>610</v>
      </c>
      <c r="D631" s="55" t="s">
        <v>104</v>
      </c>
      <c r="E631" s="17">
        <f>'№ 4 ведом'!F433</f>
        <v>2701</v>
      </c>
      <c r="F631" s="17">
        <f>'№ 4 ведом'!G433</f>
        <v>1957.9</v>
      </c>
      <c r="G631" s="17">
        <f>'№ 4 ведом'!H433</f>
        <v>1957.9</v>
      </c>
    </row>
    <row r="632" spans="1:7">
      <c r="A632" s="16" t="s">
        <v>39</v>
      </c>
      <c r="B632" s="16" t="s">
        <v>66</v>
      </c>
      <c r="C632" s="16" t="s">
        <v>66</v>
      </c>
      <c r="D632" s="19" t="s">
        <v>31</v>
      </c>
      <c r="E632" s="59">
        <f>E633+E642+E655</f>
        <v>16586.3</v>
      </c>
      <c r="F632" s="59">
        <f>F633+F642+F655</f>
        <v>22019.9</v>
      </c>
      <c r="G632" s="59">
        <f>G633+G642+G655</f>
        <v>16781.7</v>
      </c>
    </row>
    <row r="633" spans="1:7">
      <c r="A633" s="117">
        <v>1001</v>
      </c>
      <c r="B633" s="16"/>
      <c r="C633" s="16"/>
      <c r="D633" s="49" t="s">
        <v>32</v>
      </c>
      <c r="E633" s="17">
        <f>'№ 4 ведом'!F435</f>
        <v>972.3</v>
      </c>
      <c r="F633" s="17">
        <f>F634</f>
        <v>972.3</v>
      </c>
      <c r="G633" s="17">
        <f>G634</f>
        <v>972.3</v>
      </c>
    </row>
    <row r="634" spans="1:7" ht="47.25">
      <c r="A634" s="117" t="s">
        <v>53</v>
      </c>
      <c r="B634" s="114">
        <v>2200000000</v>
      </c>
      <c r="C634" s="117" t="s">
        <v>66</v>
      </c>
      <c r="D634" s="49" t="s">
        <v>302</v>
      </c>
      <c r="E634" s="17">
        <f>E635</f>
        <v>972.3</v>
      </c>
      <c r="F634" s="17">
        <f t="shared" ref="F634:G638" si="184">F635</f>
        <v>972.3</v>
      </c>
      <c r="G634" s="17">
        <f t="shared" si="184"/>
        <v>972.3</v>
      </c>
    </row>
    <row r="635" spans="1:7" ht="31.5">
      <c r="A635" s="117" t="s">
        <v>53</v>
      </c>
      <c r="B635" s="114">
        <v>2240000000</v>
      </c>
      <c r="C635" s="117"/>
      <c r="D635" s="49" t="s">
        <v>132</v>
      </c>
      <c r="E635" s="17">
        <f>'№ 4 ведом'!F437</f>
        <v>972.3</v>
      </c>
      <c r="F635" s="17">
        <f t="shared" si="184"/>
        <v>972.3</v>
      </c>
      <c r="G635" s="17">
        <f t="shared" si="184"/>
        <v>972.3</v>
      </c>
    </row>
    <row r="636" spans="1:7">
      <c r="A636" s="117" t="s">
        <v>53</v>
      </c>
      <c r="B636" s="117">
        <v>2240400000</v>
      </c>
      <c r="C636" s="117"/>
      <c r="D636" s="49" t="s">
        <v>186</v>
      </c>
      <c r="E636" s="17">
        <f>E637</f>
        <v>972.3</v>
      </c>
      <c r="F636" s="17">
        <f t="shared" si="184"/>
        <v>972.3</v>
      </c>
      <c r="G636" s="17">
        <f t="shared" si="184"/>
        <v>972.3</v>
      </c>
    </row>
    <row r="637" spans="1:7" ht="47.25">
      <c r="A637" s="117" t="s">
        <v>53</v>
      </c>
      <c r="B637" s="117">
        <v>2240420390</v>
      </c>
      <c r="C637" s="117"/>
      <c r="D637" s="49" t="s">
        <v>67</v>
      </c>
      <c r="E637" s="17">
        <f>'№ 4 ведом'!F439</f>
        <v>972.3</v>
      </c>
      <c r="F637" s="17">
        <f>F638+F640</f>
        <v>972.3</v>
      </c>
      <c r="G637" s="17">
        <f>G638+G640</f>
        <v>972.3</v>
      </c>
    </row>
    <row r="638" spans="1:7" ht="31.5">
      <c r="A638" s="117" t="s">
        <v>53</v>
      </c>
      <c r="B638" s="117">
        <v>2240420390</v>
      </c>
      <c r="C638" s="114" t="s">
        <v>69</v>
      </c>
      <c r="D638" s="118" t="s">
        <v>95</v>
      </c>
      <c r="E638" s="17">
        <f>E639</f>
        <v>28.3</v>
      </c>
      <c r="F638" s="17">
        <f t="shared" si="184"/>
        <v>28.3</v>
      </c>
      <c r="G638" s="17">
        <f t="shared" si="184"/>
        <v>28.3</v>
      </c>
    </row>
    <row r="639" spans="1:7" ht="31.5">
      <c r="A639" s="117" t="s">
        <v>53</v>
      </c>
      <c r="B639" s="117">
        <v>2240420390</v>
      </c>
      <c r="C639" s="117">
        <v>240</v>
      </c>
      <c r="D639" s="118" t="s">
        <v>220</v>
      </c>
      <c r="E639" s="17">
        <f>'№ 4 ведом'!F441</f>
        <v>28.3</v>
      </c>
      <c r="F639" s="17">
        <f>'№ 4 ведом'!G441</f>
        <v>28.3</v>
      </c>
      <c r="G639" s="17">
        <f>'№ 4 ведом'!H441</f>
        <v>28.3</v>
      </c>
    </row>
    <row r="640" spans="1:7">
      <c r="A640" s="117" t="s">
        <v>53</v>
      </c>
      <c r="B640" s="117">
        <v>2240420390</v>
      </c>
      <c r="C640" s="114" t="s">
        <v>73</v>
      </c>
      <c r="D640" s="118" t="s">
        <v>74</v>
      </c>
      <c r="E640" s="17">
        <f>E641</f>
        <v>944</v>
      </c>
      <c r="F640" s="17">
        <f>F641</f>
        <v>944</v>
      </c>
      <c r="G640" s="17">
        <f>G641</f>
        <v>944</v>
      </c>
    </row>
    <row r="641" spans="1:7">
      <c r="A641" s="117" t="s">
        <v>53</v>
      </c>
      <c r="B641" s="117">
        <v>2240420390</v>
      </c>
      <c r="C641" s="114" t="s">
        <v>140</v>
      </c>
      <c r="D641" s="118" t="s">
        <v>141</v>
      </c>
      <c r="E641" s="17">
        <f>'№ 4 ведом'!F443</f>
        <v>944</v>
      </c>
      <c r="F641" s="17">
        <f>'№ 4 ведом'!G443</f>
        <v>944</v>
      </c>
      <c r="G641" s="17">
        <f>'№ 4 ведом'!H443</f>
        <v>944</v>
      </c>
    </row>
    <row r="642" spans="1:7">
      <c r="A642" s="117" t="s">
        <v>40</v>
      </c>
      <c r="B642" s="117" t="s">
        <v>66</v>
      </c>
      <c r="C642" s="117" t="s">
        <v>66</v>
      </c>
      <c r="D642" s="118" t="s">
        <v>34</v>
      </c>
      <c r="E642" s="17">
        <f t="shared" ref="E642:G643" si="185">E643</f>
        <v>607.1</v>
      </c>
      <c r="F642" s="17">
        <f t="shared" si="185"/>
        <v>607.1</v>
      </c>
      <c r="G642" s="17">
        <f t="shared" si="185"/>
        <v>607.1</v>
      </c>
    </row>
    <row r="643" spans="1:7" ht="47.25">
      <c r="A643" s="117" t="s">
        <v>40</v>
      </c>
      <c r="B643" s="114">
        <v>2200000000</v>
      </c>
      <c r="C643" s="117" t="s">
        <v>66</v>
      </c>
      <c r="D643" s="49" t="s">
        <v>302</v>
      </c>
      <c r="E643" s="17">
        <f t="shared" si="185"/>
        <v>607.1</v>
      </c>
      <c r="F643" s="17">
        <f t="shared" si="185"/>
        <v>607.1</v>
      </c>
      <c r="G643" s="17">
        <f t="shared" si="185"/>
        <v>607.1</v>
      </c>
    </row>
    <row r="644" spans="1:7" ht="31.5">
      <c r="A644" s="117" t="s">
        <v>40</v>
      </c>
      <c r="B644" s="114">
        <v>2240000000</v>
      </c>
      <c r="C644" s="117"/>
      <c r="D644" s="49" t="s">
        <v>132</v>
      </c>
      <c r="E644" s="17">
        <f>E645+E649</f>
        <v>607.1</v>
      </c>
      <c r="F644" s="17">
        <f>F645+F649</f>
        <v>607.1</v>
      </c>
      <c r="G644" s="17">
        <f>G645+G649</f>
        <v>607.1</v>
      </c>
    </row>
    <row r="645" spans="1:7" ht="31.5">
      <c r="A645" s="117" t="s">
        <v>40</v>
      </c>
      <c r="B645" s="114">
        <v>2240100000</v>
      </c>
      <c r="C645" s="117"/>
      <c r="D645" s="49" t="s">
        <v>187</v>
      </c>
      <c r="E645" s="17">
        <f>'№ 4 ведом'!F447</f>
        <v>500</v>
      </c>
      <c r="F645" s="17">
        <f t="shared" ref="F645:G647" si="186">F646</f>
        <v>500</v>
      </c>
      <c r="G645" s="17">
        <f t="shared" si="186"/>
        <v>500</v>
      </c>
    </row>
    <row r="646" spans="1:7" ht="31.5">
      <c r="A646" s="117" t="s">
        <v>40</v>
      </c>
      <c r="B646" s="114">
        <v>2240120330</v>
      </c>
      <c r="C646" s="117"/>
      <c r="D646" s="49" t="s">
        <v>142</v>
      </c>
      <c r="E646" s="17">
        <f>E647</f>
        <v>500</v>
      </c>
      <c r="F646" s="17">
        <f t="shared" si="186"/>
        <v>500</v>
      </c>
      <c r="G646" s="17">
        <f t="shared" si="186"/>
        <v>500</v>
      </c>
    </row>
    <row r="647" spans="1:7" ht="31.5">
      <c r="A647" s="117" t="s">
        <v>40</v>
      </c>
      <c r="B647" s="114">
        <v>2240120330</v>
      </c>
      <c r="C647" s="114" t="s">
        <v>97</v>
      </c>
      <c r="D647" s="118" t="s">
        <v>98</v>
      </c>
      <c r="E647" s="17">
        <f>E648</f>
        <v>500</v>
      </c>
      <c r="F647" s="17">
        <f t="shared" si="186"/>
        <v>500</v>
      </c>
      <c r="G647" s="17">
        <f t="shared" si="186"/>
        <v>500</v>
      </c>
    </row>
    <row r="648" spans="1:7" ht="31.5">
      <c r="A648" s="117" t="s">
        <v>40</v>
      </c>
      <c r="B648" s="114">
        <v>2240120330</v>
      </c>
      <c r="C648" s="117">
        <v>630</v>
      </c>
      <c r="D648" s="49" t="s">
        <v>143</v>
      </c>
      <c r="E648" s="17">
        <f>'№ 4 ведом'!F450</f>
        <v>500</v>
      </c>
      <c r="F648" s="17">
        <f>'№ 4 ведом'!G450</f>
        <v>500</v>
      </c>
      <c r="G648" s="17">
        <f>'№ 4 ведом'!H450</f>
        <v>500</v>
      </c>
    </row>
    <row r="649" spans="1:7" ht="31.5">
      <c r="A649" s="117" t="s">
        <v>40</v>
      </c>
      <c r="B649" s="114">
        <v>2240200000</v>
      </c>
      <c r="C649" s="3"/>
      <c r="D649" s="49" t="s">
        <v>144</v>
      </c>
      <c r="E649" s="17">
        <f>E650</f>
        <v>107.1</v>
      </c>
      <c r="F649" s="17">
        <f>F650</f>
        <v>107.1</v>
      </c>
      <c r="G649" s="17">
        <f>G650</f>
        <v>107.1</v>
      </c>
    </row>
    <row r="650" spans="1:7" ht="31.5">
      <c r="A650" s="117" t="s">
        <v>40</v>
      </c>
      <c r="B650" s="114">
        <v>2240220350</v>
      </c>
      <c r="C650" s="117"/>
      <c r="D650" s="49" t="s">
        <v>188</v>
      </c>
      <c r="E650" s="17">
        <f>E651+E653</f>
        <v>107.1</v>
      </c>
      <c r="F650" s="17">
        <f>F651+F653</f>
        <v>107.1</v>
      </c>
      <c r="G650" s="17">
        <f>G651+G653</f>
        <v>107.1</v>
      </c>
    </row>
    <row r="651" spans="1:7" ht="31.5">
      <c r="A651" s="117" t="s">
        <v>40</v>
      </c>
      <c r="B651" s="114">
        <v>2240220350</v>
      </c>
      <c r="C651" s="114" t="s">
        <v>69</v>
      </c>
      <c r="D651" s="118" t="s">
        <v>95</v>
      </c>
      <c r="E651" s="17">
        <f>E652</f>
        <v>3.1</v>
      </c>
      <c r="F651" s="17">
        <f>F652</f>
        <v>3.1</v>
      </c>
      <c r="G651" s="17">
        <f>G652</f>
        <v>3.1</v>
      </c>
    </row>
    <row r="652" spans="1:7" ht="31.5">
      <c r="A652" s="117" t="s">
        <v>40</v>
      </c>
      <c r="B652" s="114">
        <v>2240220350</v>
      </c>
      <c r="C652" s="117">
        <v>240</v>
      </c>
      <c r="D652" s="49" t="s">
        <v>220</v>
      </c>
      <c r="E652" s="17">
        <f>'№ 4 ведом'!F454</f>
        <v>3.1</v>
      </c>
      <c r="F652" s="17">
        <f>'№ 4 ведом'!G454</f>
        <v>3.1</v>
      </c>
      <c r="G652" s="17">
        <f>'№ 4 ведом'!H454</f>
        <v>3.1</v>
      </c>
    </row>
    <row r="653" spans="1:7">
      <c r="A653" s="117" t="s">
        <v>40</v>
      </c>
      <c r="B653" s="114">
        <v>2240220350</v>
      </c>
      <c r="C653" s="117" t="s">
        <v>73</v>
      </c>
      <c r="D653" s="49" t="s">
        <v>74</v>
      </c>
      <c r="E653" s="17">
        <f>E654</f>
        <v>104</v>
      </c>
      <c r="F653" s="17">
        <f>F654</f>
        <v>104</v>
      </c>
      <c r="G653" s="17">
        <f>G654</f>
        <v>104</v>
      </c>
    </row>
    <row r="654" spans="1:7">
      <c r="A654" s="117" t="s">
        <v>40</v>
      </c>
      <c r="B654" s="114">
        <v>2240220350</v>
      </c>
      <c r="C654" s="117" t="s">
        <v>140</v>
      </c>
      <c r="D654" s="49" t="s">
        <v>141</v>
      </c>
      <c r="E654" s="17">
        <f>'№ 4 ведом'!F456</f>
        <v>104</v>
      </c>
      <c r="F654" s="17">
        <f>'№ 4 ведом'!G456</f>
        <v>104</v>
      </c>
      <c r="G654" s="17">
        <f>'№ 4 ведом'!H456</f>
        <v>104</v>
      </c>
    </row>
    <row r="655" spans="1:7">
      <c r="A655" s="117">
        <v>1004</v>
      </c>
      <c r="B655" s="70"/>
      <c r="C655" s="70"/>
      <c r="D655" s="49" t="s">
        <v>85</v>
      </c>
      <c r="E655" s="69">
        <f>E656+E670+E664</f>
        <v>15006.9</v>
      </c>
      <c r="F655" s="69">
        <f>F656+F670+F664</f>
        <v>20440.5</v>
      </c>
      <c r="G655" s="69">
        <f>G656+G670+G664</f>
        <v>15202.3</v>
      </c>
    </row>
    <row r="656" spans="1:7" ht="47.25">
      <c r="A656" s="117" t="s">
        <v>84</v>
      </c>
      <c r="B656" s="114">
        <v>2100000000</v>
      </c>
      <c r="C656" s="117"/>
      <c r="D656" s="118" t="s">
        <v>304</v>
      </c>
      <c r="E656" s="17">
        <f>E657</f>
        <v>12845.8</v>
      </c>
      <c r="F656" s="60">
        <f>F657</f>
        <v>12845.8</v>
      </c>
      <c r="G656" s="60">
        <f>G657</f>
        <v>12845.8</v>
      </c>
    </row>
    <row r="657" spans="1:7">
      <c r="A657" s="117" t="s">
        <v>84</v>
      </c>
      <c r="B657" s="117">
        <v>2110000000</v>
      </c>
      <c r="C657" s="117"/>
      <c r="D657" s="118" t="s">
        <v>165</v>
      </c>
      <c r="E657" s="17">
        <f t="shared" ref="E657:G658" si="187">E658</f>
        <v>12845.8</v>
      </c>
      <c r="F657" s="17">
        <f t="shared" si="187"/>
        <v>12845.8</v>
      </c>
      <c r="G657" s="17">
        <f t="shared" si="187"/>
        <v>12845.8</v>
      </c>
    </row>
    <row r="658" spans="1:7" ht="47.25">
      <c r="A658" s="117" t="s">
        <v>84</v>
      </c>
      <c r="B658" s="117">
        <v>2110200000</v>
      </c>
      <c r="C658" s="117"/>
      <c r="D658" s="118" t="s">
        <v>173</v>
      </c>
      <c r="E658" s="17">
        <f>E659</f>
        <v>12845.8</v>
      </c>
      <c r="F658" s="17">
        <f t="shared" si="187"/>
        <v>12845.8</v>
      </c>
      <c r="G658" s="17">
        <f t="shared" si="187"/>
        <v>12845.8</v>
      </c>
    </row>
    <row r="659" spans="1:7" ht="78.75">
      <c r="A659" s="117" t="s">
        <v>84</v>
      </c>
      <c r="B659" s="117">
        <v>2110210500</v>
      </c>
      <c r="C659" s="117"/>
      <c r="D659" s="309" t="s">
        <v>217</v>
      </c>
      <c r="E659" s="17">
        <f>E660+E662</f>
        <v>12845.8</v>
      </c>
      <c r="F659" s="17">
        <f>F660+F662</f>
        <v>12845.8</v>
      </c>
      <c r="G659" s="17">
        <f>G660+G662</f>
        <v>12845.8</v>
      </c>
    </row>
    <row r="660" spans="1:7" ht="31.5">
      <c r="A660" s="117" t="s">
        <v>84</v>
      </c>
      <c r="B660" s="117">
        <v>2110210500</v>
      </c>
      <c r="C660" s="117" t="s">
        <v>69</v>
      </c>
      <c r="D660" s="118" t="s">
        <v>95</v>
      </c>
      <c r="E660" s="17">
        <f>E661</f>
        <v>313.3</v>
      </c>
      <c r="F660" s="17">
        <f>F661</f>
        <v>313.3</v>
      </c>
      <c r="G660" s="17">
        <f>G661</f>
        <v>313.3</v>
      </c>
    </row>
    <row r="661" spans="1:7" ht="31.5">
      <c r="A661" s="117" t="s">
        <v>84</v>
      </c>
      <c r="B661" s="117">
        <v>2110210500</v>
      </c>
      <c r="C661" s="117">
        <v>240</v>
      </c>
      <c r="D661" s="118" t="s">
        <v>220</v>
      </c>
      <c r="E661" s="17">
        <f>'№ 4 ведом'!F833</f>
        <v>313.3</v>
      </c>
      <c r="F661" s="17">
        <f>'№ 4 ведом'!G833</f>
        <v>313.3</v>
      </c>
      <c r="G661" s="17">
        <f>'№ 4 ведом'!H833</f>
        <v>313.3</v>
      </c>
    </row>
    <row r="662" spans="1:7">
      <c r="A662" s="117" t="s">
        <v>84</v>
      </c>
      <c r="B662" s="117">
        <v>2110210500</v>
      </c>
      <c r="C662" s="117" t="s">
        <v>73</v>
      </c>
      <c r="D662" s="118" t="s">
        <v>74</v>
      </c>
      <c r="E662" s="17">
        <f>E663</f>
        <v>12532.5</v>
      </c>
      <c r="F662" s="17">
        <f>F663</f>
        <v>12532.5</v>
      </c>
      <c r="G662" s="17">
        <f>G663</f>
        <v>12532.5</v>
      </c>
    </row>
    <row r="663" spans="1:7" ht="31.5">
      <c r="A663" s="117" t="s">
        <v>84</v>
      </c>
      <c r="B663" s="117">
        <v>2110210500</v>
      </c>
      <c r="C663" s="1" t="s">
        <v>101</v>
      </c>
      <c r="D663" s="47" t="s">
        <v>102</v>
      </c>
      <c r="E663" s="17">
        <f>'№ 4 ведом'!F835</f>
        <v>12532.5</v>
      </c>
      <c r="F663" s="17">
        <f>'№ 4 ведом'!G835</f>
        <v>12532.5</v>
      </c>
      <c r="G663" s="17">
        <f>'№ 4 ведом'!H835</f>
        <v>12532.5</v>
      </c>
    </row>
    <row r="664" spans="1:7" ht="47.25">
      <c r="A664" s="117">
        <v>1004</v>
      </c>
      <c r="B664" s="114">
        <v>2200000000</v>
      </c>
      <c r="C664" s="117"/>
      <c r="D664" s="118" t="s">
        <v>302</v>
      </c>
      <c r="E664" s="17">
        <f>E665</f>
        <v>610.4</v>
      </c>
      <c r="F664" s="17">
        <f t="shared" ref="E664:G668" si="188">F665</f>
        <v>610.4</v>
      </c>
      <c r="G664" s="17">
        <f t="shared" si="188"/>
        <v>610.4</v>
      </c>
    </row>
    <row r="665" spans="1:7" ht="31.5">
      <c r="A665" s="117">
        <v>1004</v>
      </c>
      <c r="B665" s="114">
        <v>2240000000</v>
      </c>
      <c r="C665" s="117"/>
      <c r="D665" s="118" t="s">
        <v>132</v>
      </c>
      <c r="E665" s="17">
        <f t="shared" si="188"/>
        <v>610.4</v>
      </c>
      <c r="F665" s="17">
        <f t="shared" si="188"/>
        <v>610.4</v>
      </c>
      <c r="G665" s="17">
        <f t="shared" si="188"/>
        <v>610.4</v>
      </c>
    </row>
    <row r="666" spans="1:7">
      <c r="A666" s="117">
        <v>1004</v>
      </c>
      <c r="B666" s="117">
        <v>2240400000</v>
      </c>
      <c r="C666" s="117"/>
      <c r="D666" s="118" t="s">
        <v>186</v>
      </c>
      <c r="E666" s="17">
        <f>E667</f>
        <v>610.4</v>
      </c>
      <c r="F666" s="17">
        <f t="shared" si="188"/>
        <v>610.4</v>
      </c>
      <c r="G666" s="17">
        <f t="shared" si="188"/>
        <v>610.4</v>
      </c>
    </row>
    <row r="667" spans="1:7">
      <c r="A667" s="117" t="s">
        <v>84</v>
      </c>
      <c r="B667" s="117" t="s">
        <v>296</v>
      </c>
      <c r="C667" s="117"/>
      <c r="D667" s="118" t="s">
        <v>219</v>
      </c>
      <c r="E667" s="17">
        <f t="shared" si="188"/>
        <v>610.4</v>
      </c>
      <c r="F667" s="17">
        <f t="shared" si="188"/>
        <v>610.4</v>
      </c>
      <c r="G667" s="17">
        <f t="shared" si="188"/>
        <v>610.4</v>
      </c>
    </row>
    <row r="668" spans="1:7">
      <c r="A668" s="117">
        <v>1004</v>
      </c>
      <c r="B668" s="117" t="s">
        <v>296</v>
      </c>
      <c r="C668" s="1" t="s">
        <v>73</v>
      </c>
      <c r="D668" s="47" t="s">
        <v>74</v>
      </c>
      <c r="E668" s="17">
        <f>E669</f>
        <v>610.4</v>
      </c>
      <c r="F668" s="17">
        <f t="shared" si="188"/>
        <v>610.4</v>
      </c>
      <c r="G668" s="17">
        <f t="shared" si="188"/>
        <v>610.4</v>
      </c>
    </row>
    <row r="669" spans="1:7" ht="31.5">
      <c r="A669" s="117">
        <v>1004</v>
      </c>
      <c r="B669" s="117" t="s">
        <v>296</v>
      </c>
      <c r="C669" s="1" t="s">
        <v>101</v>
      </c>
      <c r="D669" s="47" t="s">
        <v>102</v>
      </c>
      <c r="E669" s="17">
        <f>'№ 4 ведом'!F463</f>
        <v>610.4</v>
      </c>
      <c r="F669" s="17">
        <f>'№ 4 ведом'!G463</f>
        <v>610.4</v>
      </c>
      <c r="G669" s="17">
        <f>'№ 4 ведом'!H463</f>
        <v>610.4</v>
      </c>
    </row>
    <row r="670" spans="1:7" ht="47.25">
      <c r="A670" s="114" t="s">
        <v>84</v>
      </c>
      <c r="B670" s="114">
        <v>2600000000</v>
      </c>
      <c r="C670" s="114"/>
      <c r="D670" s="118" t="s">
        <v>307</v>
      </c>
      <c r="E670" s="17">
        <f>E671</f>
        <v>1550.7</v>
      </c>
      <c r="F670" s="17">
        <f t="shared" ref="E670:G671" si="189">F671</f>
        <v>6984.3</v>
      </c>
      <c r="G670" s="17">
        <f t="shared" si="189"/>
        <v>1746.1</v>
      </c>
    </row>
    <row r="671" spans="1:7" ht="31.5">
      <c r="A671" s="114" t="s">
        <v>84</v>
      </c>
      <c r="B671" s="114">
        <v>2610000000</v>
      </c>
      <c r="C671" s="114"/>
      <c r="D671" s="118" t="s">
        <v>107</v>
      </c>
      <c r="E671" s="17">
        <f t="shared" si="189"/>
        <v>1550.7</v>
      </c>
      <c r="F671" s="17">
        <f t="shared" si="189"/>
        <v>6984.3</v>
      </c>
      <c r="G671" s="17">
        <f t="shared" si="189"/>
        <v>1746.1</v>
      </c>
    </row>
    <row r="672" spans="1:7" ht="31.5">
      <c r="A672" s="114" t="s">
        <v>84</v>
      </c>
      <c r="B672" s="114">
        <v>2610200000</v>
      </c>
      <c r="C672" s="114"/>
      <c r="D672" s="118" t="s">
        <v>112</v>
      </c>
      <c r="E672" s="17">
        <f>E673+E676</f>
        <v>1550.7</v>
      </c>
      <c r="F672" s="17">
        <f t="shared" ref="F672:G672" si="190">F673+F676</f>
        <v>6984.3</v>
      </c>
      <c r="G672" s="17">
        <f t="shared" si="190"/>
        <v>1746.1</v>
      </c>
    </row>
    <row r="673" spans="1:7" ht="47.25">
      <c r="A673" s="114" t="s">
        <v>84</v>
      </c>
      <c r="B673" s="114" t="s">
        <v>310</v>
      </c>
      <c r="C673" s="114"/>
      <c r="D673" s="55" t="s">
        <v>226</v>
      </c>
      <c r="E673" s="17">
        <f>E674</f>
        <v>0</v>
      </c>
      <c r="F673" s="17">
        <f t="shared" ref="E673:G674" si="191">F674</f>
        <v>6984.3</v>
      </c>
      <c r="G673" s="17">
        <f t="shared" si="191"/>
        <v>1746.1</v>
      </c>
    </row>
    <row r="674" spans="1:7" ht="31.5">
      <c r="A674" s="114" t="s">
        <v>84</v>
      </c>
      <c r="B674" s="114" t="s">
        <v>310</v>
      </c>
      <c r="C674" s="99" t="s">
        <v>72</v>
      </c>
      <c r="D674" s="55" t="s">
        <v>96</v>
      </c>
      <c r="E674" s="17">
        <f t="shared" si="191"/>
        <v>0</v>
      </c>
      <c r="F674" s="17">
        <f t="shared" si="191"/>
        <v>6984.3</v>
      </c>
      <c r="G674" s="17">
        <f t="shared" si="191"/>
        <v>1746.1</v>
      </c>
    </row>
    <row r="675" spans="1:7">
      <c r="A675" s="114" t="s">
        <v>84</v>
      </c>
      <c r="B675" s="114" t="s">
        <v>310</v>
      </c>
      <c r="C675" s="99" t="s">
        <v>119</v>
      </c>
      <c r="D675" s="55" t="s">
        <v>120</v>
      </c>
      <c r="E675" s="17">
        <f>'№ 4 ведом'!F620</f>
        <v>0</v>
      </c>
      <c r="F675" s="17">
        <f>'№ 4 ведом'!G620</f>
        <v>6984.3</v>
      </c>
      <c r="G675" s="17">
        <f>'№ 4 ведом'!H620</f>
        <v>1746.1</v>
      </c>
    </row>
    <row r="676" spans="1:7" ht="47.25">
      <c r="A676" s="222" t="s">
        <v>84</v>
      </c>
      <c r="B676" s="222" t="s">
        <v>456</v>
      </c>
      <c r="C676" s="222"/>
      <c r="D676" s="55" t="s">
        <v>457</v>
      </c>
      <c r="E676" s="17">
        <f>E677</f>
        <v>1550.7</v>
      </c>
      <c r="F676" s="17">
        <f t="shared" ref="F676:G677" si="192">F677</f>
        <v>0</v>
      </c>
      <c r="G676" s="17">
        <f t="shared" si="192"/>
        <v>0</v>
      </c>
    </row>
    <row r="677" spans="1:7" ht="31.5">
      <c r="A677" s="222" t="s">
        <v>84</v>
      </c>
      <c r="B677" s="222" t="s">
        <v>456</v>
      </c>
      <c r="C677" s="222" t="s">
        <v>72</v>
      </c>
      <c r="D677" s="55" t="s">
        <v>96</v>
      </c>
      <c r="E677" s="17">
        <f>E678</f>
        <v>1550.7</v>
      </c>
      <c r="F677" s="17">
        <f t="shared" si="192"/>
        <v>0</v>
      </c>
      <c r="G677" s="17">
        <f t="shared" si="192"/>
        <v>0</v>
      </c>
    </row>
    <row r="678" spans="1:7">
      <c r="A678" s="222" t="s">
        <v>84</v>
      </c>
      <c r="B678" s="222" t="s">
        <v>456</v>
      </c>
      <c r="C678" s="222" t="s">
        <v>119</v>
      </c>
      <c r="D678" s="55" t="s">
        <v>120</v>
      </c>
      <c r="E678" s="17">
        <f>'№ 4 ведом'!F623</f>
        <v>1550.7</v>
      </c>
      <c r="F678" s="17">
        <f>'№ 4 ведом'!G623</f>
        <v>0</v>
      </c>
      <c r="G678" s="17">
        <f>'№ 4 ведом'!H623</f>
        <v>0</v>
      </c>
    </row>
    <row r="679" spans="1:7">
      <c r="A679" s="4" t="s">
        <v>61</v>
      </c>
      <c r="B679" s="4" t="s">
        <v>66</v>
      </c>
      <c r="C679" s="78" t="s">
        <v>66</v>
      </c>
      <c r="D679" s="19" t="s">
        <v>30</v>
      </c>
      <c r="E679" s="59">
        <f>E680+E722</f>
        <v>53604.6</v>
      </c>
      <c r="F679" s="59">
        <f>F680+F722</f>
        <v>44258.1</v>
      </c>
      <c r="G679" s="59">
        <f>G680+G722</f>
        <v>44263.5</v>
      </c>
    </row>
    <row r="680" spans="1:7">
      <c r="A680" s="117" t="s">
        <v>86</v>
      </c>
      <c r="B680" s="117" t="s">
        <v>66</v>
      </c>
      <c r="C680" s="77" t="s">
        <v>66</v>
      </c>
      <c r="D680" s="118" t="s">
        <v>62</v>
      </c>
      <c r="E680" s="17">
        <f>E681+E708</f>
        <v>25220.700000000004</v>
      </c>
      <c r="F680" s="17">
        <f>F681+F708</f>
        <v>19373.7</v>
      </c>
      <c r="G680" s="17">
        <f>G681+G708</f>
        <v>19376.2</v>
      </c>
    </row>
    <row r="681" spans="1:7" ht="47.25">
      <c r="A681" s="117" t="s">
        <v>86</v>
      </c>
      <c r="B681" s="114">
        <v>2200000000</v>
      </c>
      <c r="C681" s="117"/>
      <c r="D681" s="118" t="s">
        <v>302</v>
      </c>
      <c r="E681" s="17">
        <f>E682</f>
        <v>25074.200000000004</v>
      </c>
      <c r="F681" s="17">
        <f>F682</f>
        <v>19227.2</v>
      </c>
      <c r="G681" s="17">
        <f>G682</f>
        <v>19229.7</v>
      </c>
    </row>
    <row r="682" spans="1:7">
      <c r="A682" s="117" t="s">
        <v>86</v>
      </c>
      <c r="B682" s="117">
        <v>2230000000</v>
      </c>
      <c r="C682" s="117"/>
      <c r="D682" s="118" t="s">
        <v>190</v>
      </c>
      <c r="E682" s="17">
        <f>E683+E687+E691+E704</f>
        <v>25074.200000000004</v>
      </c>
      <c r="F682" s="17">
        <f t="shared" ref="F682:G682" si="193">F683+F687+F691+F704</f>
        <v>19227.2</v>
      </c>
      <c r="G682" s="17">
        <f t="shared" si="193"/>
        <v>19229.7</v>
      </c>
    </row>
    <row r="683" spans="1:7" ht="31.5">
      <c r="A683" s="117" t="s">
        <v>86</v>
      </c>
      <c r="B683" s="117">
        <v>2230100000</v>
      </c>
      <c r="C683" s="117"/>
      <c r="D683" s="118" t="s">
        <v>191</v>
      </c>
      <c r="E683" s="17">
        <f t="shared" ref="E683:G685" si="194">E684</f>
        <v>16171.9</v>
      </c>
      <c r="F683" s="17">
        <f t="shared" si="194"/>
        <v>16233.2</v>
      </c>
      <c r="G683" s="17">
        <f t="shared" si="194"/>
        <v>16235.7</v>
      </c>
    </row>
    <row r="684" spans="1:7" ht="31.5">
      <c r="A684" s="2" t="s">
        <v>86</v>
      </c>
      <c r="B684" s="117">
        <v>2230120010</v>
      </c>
      <c r="C684" s="117"/>
      <c r="D684" s="118" t="s">
        <v>123</v>
      </c>
      <c r="E684" s="17">
        <f t="shared" si="194"/>
        <v>16171.9</v>
      </c>
      <c r="F684" s="17">
        <f t="shared" si="194"/>
        <v>16233.2</v>
      </c>
      <c r="G684" s="17">
        <f t="shared" si="194"/>
        <v>16235.7</v>
      </c>
    </row>
    <row r="685" spans="1:7" ht="31.5">
      <c r="A685" s="2" t="s">
        <v>86</v>
      </c>
      <c r="B685" s="117">
        <v>2230120010</v>
      </c>
      <c r="C685" s="114" t="s">
        <v>97</v>
      </c>
      <c r="D685" s="118" t="s">
        <v>98</v>
      </c>
      <c r="E685" s="17">
        <f t="shared" si="194"/>
        <v>16171.9</v>
      </c>
      <c r="F685" s="17">
        <f t="shared" si="194"/>
        <v>16233.2</v>
      </c>
      <c r="G685" s="17">
        <f t="shared" si="194"/>
        <v>16235.7</v>
      </c>
    </row>
    <row r="686" spans="1:7">
      <c r="A686" s="117" t="s">
        <v>86</v>
      </c>
      <c r="B686" s="117">
        <v>2230120010</v>
      </c>
      <c r="C686" s="117">
        <v>610</v>
      </c>
      <c r="D686" s="118" t="s">
        <v>104</v>
      </c>
      <c r="E686" s="17">
        <f>'№ 4 ведом'!F471</f>
        <v>16171.9</v>
      </c>
      <c r="F686" s="17">
        <f>'№ 4 ведом'!G471</f>
        <v>16233.2</v>
      </c>
      <c r="G686" s="17">
        <f>'№ 4 ведом'!H471</f>
        <v>16235.7</v>
      </c>
    </row>
    <row r="687" spans="1:7" ht="63">
      <c r="A687" s="117" t="s">
        <v>86</v>
      </c>
      <c r="B687" s="117">
        <v>2230200000</v>
      </c>
      <c r="C687" s="117"/>
      <c r="D687" s="118" t="s">
        <v>192</v>
      </c>
      <c r="E687" s="17">
        <f t="shared" ref="E687:G689" si="195">E688</f>
        <v>370</v>
      </c>
      <c r="F687" s="17">
        <f t="shared" si="195"/>
        <v>370</v>
      </c>
      <c r="G687" s="17">
        <f t="shared" si="195"/>
        <v>370</v>
      </c>
    </row>
    <row r="688" spans="1:7">
      <c r="A688" s="117" t="s">
        <v>86</v>
      </c>
      <c r="B688" s="117">
        <v>2230220040</v>
      </c>
      <c r="C688" s="117"/>
      <c r="D688" s="118" t="s">
        <v>193</v>
      </c>
      <c r="E688" s="17">
        <f>E689</f>
        <v>370</v>
      </c>
      <c r="F688" s="17">
        <f t="shared" si="195"/>
        <v>370</v>
      </c>
      <c r="G688" s="17">
        <f t="shared" si="195"/>
        <v>370</v>
      </c>
    </row>
    <row r="689" spans="1:7" ht="31.5">
      <c r="A689" s="117" t="s">
        <v>86</v>
      </c>
      <c r="B689" s="117">
        <v>2230220040</v>
      </c>
      <c r="C689" s="114" t="s">
        <v>97</v>
      </c>
      <c r="D689" s="118" t="s">
        <v>98</v>
      </c>
      <c r="E689" s="17">
        <f t="shared" si="195"/>
        <v>370</v>
      </c>
      <c r="F689" s="17">
        <f t="shared" si="195"/>
        <v>370</v>
      </c>
      <c r="G689" s="17">
        <f t="shared" si="195"/>
        <v>370</v>
      </c>
    </row>
    <row r="690" spans="1:7">
      <c r="A690" s="117" t="s">
        <v>86</v>
      </c>
      <c r="B690" s="117">
        <v>2230220040</v>
      </c>
      <c r="C690" s="117">
        <v>610</v>
      </c>
      <c r="D690" s="118" t="s">
        <v>104</v>
      </c>
      <c r="E690" s="17">
        <f>'№ 4 ведом'!F475</f>
        <v>370</v>
      </c>
      <c r="F690" s="17">
        <f>'№ 4 ведом'!G475</f>
        <v>370</v>
      </c>
      <c r="G690" s="17">
        <f>'№ 4 ведом'!H475</f>
        <v>370</v>
      </c>
    </row>
    <row r="691" spans="1:7" ht="31.5">
      <c r="A691" s="117" t="s">
        <v>86</v>
      </c>
      <c r="B691" s="117">
        <v>2230300000</v>
      </c>
      <c r="C691" s="117"/>
      <c r="D691" s="309" t="s">
        <v>194</v>
      </c>
      <c r="E691" s="17">
        <f>E692+E699</f>
        <v>2619.9</v>
      </c>
      <c r="F691" s="17">
        <f>F692+F699</f>
        <v>2624</v>
      </c>
      <c r="G691" s="17">
        <f>G692+G699</f>
        <v>2624</v>
      </c>
    </row>
    <row r="692" spans="1:7" ht="31.5">
      <c r="A692" s="117" t="s">
        <v>86</v>
      </c>
      <c r="B692" s="117">
        <v>2230320300</v>
      </c>
      <c r="C692" s="117"/>
      <c r="D692" s="309" t="s">
        <v>195</v>
      </c>
      <c r="E692" s="17">
        <f>E693+E695+E697</f>
        <v>1049</v>
      </c>
      <c r="F692" s="17">
        <f>F693+F695+F697</f>
        <v>1049</v>
      </c>
      <c r="G692" s="17">
        <f>G693+G695+G697</f>
        <v>1049</v>
      </c>
    </row>
    <row r="693" spans="1:7" ht="63">
      <c r="A693" s="117" t="s">
        <v>86</v>
      </c>
      <c r="B693" s="117">
        <v>2230320300</v>
      </c>
      <c r="C693" s="114" t="s">
        <v>68</v>
      </c>
      <c r="D693" s="118" t="s">
        <v>1</v>
      </c>
      <c r="E693" s="17">
        <f>E694</f>
        <v>379.5</v>
      </c>
      <c r="F693" s="17">
        <f>F694</f>
        <v>379.5</v>
      </c>
      <c r="G693" s="17">
        <f>G694</f>
        <v>379.5</v>
      </c>
    </row>
    <row r="694" spans="1:7" ht="31.5">
      <c r="A694" s="117" t="s">
        <v>86</v>
      </c>
      <c r="B694" s="117">
        <v>2230320300</v>
      </c>
      <c r="C694" s="117">
        <v>120</v>
      </c>
      <c r="D694" s="118" t="s">
        <v>221</v>
      </c>
      <c r="E694" s="17">
        <f>'№ 4 ведом'!F479</f>
        <v>379.5</v>
      </c>
      <c r="F694" s="17">
        <f>'№ 4 ведом'!G479</f>
        <v>379.5</v>
      </c>
      <c r="G694" s="17">
        <f>'№ 4 ведом'!H479</f>
        <v>379.5</v>
      </c>
    </row>
    <row r="695" spans="1:7" ht="31.5">
      <c r="A695" s="117" t="s">
        <v>86</v>
      </c>
      <c r="B695" s="117">
        <v>2230320300</v>
      </c>
      <c r="C695" s="114" t="s">
        <v>69</v>
      </c>
      <c r="D695" s="118" t="s">
        <v>95</v>
      </c>
      <c r="E695" s="17">
        <f>E696</f>
        <v>490.1</v>
      </c>
      <c r="F695" s="17">
        <f>F696</f>
        <v>490.1</v>
      </c>
      <c r="G695" s="17">
        <f>G696</f>
        <v>490.1</v>
      </c>
    </row>
    <row r="696" spans="1:7" ht="31.5">
      <c r="A696" s="117" t="s">
        <v>86</v>
      </c>
      <c r="B696" s="117">
        <v>2230320300</v>
      </c>
      <c r="C696" s="117">
        <v>240</v>
      </c>
      <c r="D696" s="118" t="s">
        <v>220</v>
      </c>
      <c r="E696" s="17">
        <f>'№ 4 ведом'!F481</f>
        <v>490.1</v>
      </c>
      <c r="F696" s="17">
        <f>'№ 4 ведом'!G481</f>
        <v>490.1</v>
      </c>
      <c r="G696" s="17">
        <f>'№ 4 ведом'!H481</f>
        <v>490.1</v>
      </c>
    </row>
    <row r="697" spans="1:7">
      <c r="A697" s="117" t="s">
        <v>86</v>
      </c>
      <c r="B697" s="117">
        <v>2230320300</v>
      </c>
      <c r="C697" s="117" t="s">
        <v>70</v>
      </c>
      <c r="D697" s="118" t="s">
        <v>71</v>
      </c>
      <c r="E697" s="17">
        <f>E698</f>
        <v>179.4</v>
      </c>
      <c r="F697" s="17">
        <f>F698</f>
        <v>179.4</v>
      </c>
      <c r="G697" s="17">
        <f>G698</f>
        <v>179.4</v>
      </c>
    </row>
    <row r="698" spans="1:7">
      <c r="A698" s="117" t="s">
        <v>86</v>
      </c>
      <c r="B698" s="117">
        <v>2230320300</v>
      </c>
      <c r="C698" s="117">
        <v>850</v>
      </c>
      <c r="D698" s="118" t="s">
        <v>100</v>
      </c>
      <c r="E698" s="17">
        <f>'№ 4 ведом'!F483</f>
        <v>179.4</v>
      </c>
      <c r="F698" s="17">
        <f>'№ 4 ведом'!G483</f>
        <v>179.4</v>
      </c>
      <c r="G698" s="17">
        <f>'№ 4 ведом'!H483</f>
        <v>179.4</v>
      </c>
    </row>
    <row r="699" spans="1:7">
      <c r="A699" s="117" t="s">
        <v>86</v>
      </c>
      <c r="B699" s="117">
        <v>2230320320</v>
      </c>
      <c r="C699" s="117"/>
      <c r="D699" s="118" t="s">
        <v>139</v>
      </c>
      <c r="E699" s="17">
        <f>E700+E702</f>
        <v>1570.9</v>
      </c>
      <c r="F699" s="17">
        <f t="shared" ref="F699:G699" si="196">F700+F702</f>
        <v>1575</v>
      </c>
      <c r="G699" s="17">
        <f t="shared" si="196"/>
        <v>1575</v>
      </c>
    </row>
    <row r="700" spans="1:7" ht="31.5">
      <c r="A700" s="117" t="s">
        <v>86</v>
      </c>
      <c r="B700" s="117">
        <v>2230320320</v>
      </c>
      <c r="C700" s="114" t="s">
        <v>69</v>
      </c>
      <c r="D700" s="118" t="s">
        <v>95</v>
      </c>
      <c r="E700" s="17">
        <f>E701</f>
        <v>895.2</v>
      </c>
      <c r="F700" s="17">
        <f>F701</f>
        <v>899.3</v>
      </c>
      <c r="G700" s="17">
        <f>G701</f>
        <v>899.3</v>
      </c>
    </row>
    <row r="701" spans="1:7" ht="31.5">
      <c r="A701" s="117" t="s">
        <v>86</v>
      </c>
      <c r="B701" s="117">
        <v>2230320320</v>
      </c>
      <c r="C701" s="117">
        <v>240</v>
      </c>
      <c r="D701" s="118" t="s">
        <v>220</v>
      </c>
      <c r="E701" s="17">
        <f>'№ 4 ведом'!F486</f>
        <v>895.2</v>
      </c>
      <c r="F701" s="17">
        <f>'№ 4 ведом'!G486</f>
        <v>899.3</v>
      </c>
      <c r="G701" s="17">
        <f>'№ 4 ведом'!H486</f>
        <v>899.3</v>
      </c>
    </row>
    <row r="702" spans="1:7" ht="31.5">
      <c r="A702" s="117" t="s">
        <v>86</v>
      </c>
      <c r="B702" s="117">
        <v>2230320320</v>
      </c>
      <c r="C702" s="114" t="s">
        <v>97</v>
      </c>
      <c r="D702" s="118" t="s">
        <v>98</v>
      </c>
      <c r="E702" s="17">
        <f>E703</f>
        <v>675.7</v>
      </c>
      <c r="F702" s="17">
        <f>F703</f>
        <v>675.7</v>
      </c>
      <c r="G702" s="17">
        <f>G703</f>
        <v>675.7</v>
      </c>
    </row>
    <row r="703" spans="1:7">
      <c r="A703" s="117" t="s">
        <v>86</v>
      </c>
      <c r="B703" s="117">
        <v>2230320320</v>
      </c>
      <c r="C703" s="117">
        <v>610</v>
      </c>
      <c r="D703" s="118" t="s">
        <v>104</v>
      </c>
      <c r="E703" s="17">
        <f>'№ 4 ведом'!F488</f>
        <v>675.7</v>
      </c>
      <c r="F703" s="17">
        <f>'№ 4 ведом'!G488</f>
        <v>675.7</v>
      </c>
      <c r="G703" s="17">
        <f>'№ 4 ведом'!H488</f>
        <v>675.7</v>
      </c>
    </row>
    <row r="704" spans="1:7">
      <c r="A704" s="223" t="s">
        <v>86</v>
      </c>
      <c r="B704" s="223">
        <v>2230500000</v>
      </c>
      <c r="C704" s="223"/>
      <c r="D704" s="224" t="s">
        <v>451</v>
      </c>
      <c r="E704" s="17">
        <f>E705</f>
        <v>5912.4</v>
      </c>
      <c r="F704" s="17">
        <f t="shared" ref="F704:G706" si="197">F705</f>
        <v>0</v>
      </c>
      <c r="G704" s="17">
        <f t="shared" si="197"/>
        <v>0</v>
      </c>
    </row>
    <row r="705" spans="1:7" ht="31.5">
      <c r="A705" s="223" t="s">
        <v>86</v>
      </c>
      <c r="B705" s="223">
        <v>2230520300</v>
      </c>
      <c r="C705" s="223"/>
      <c r="D705" s="309" t="s">
        <v>452</v>
      </c>
      <c r="E705" s="17">
        <f>E706</f>
        <v>5912.4</v>
      </c>
      <c r="F705" s="17">
        <f t="shared" si="197"/>
        <v>0</v>
      </c>
      <c r="G705" s="17">
        <f t="shared" si="197"/>
        <v>0</v>
      </c>
    </row>
    <row r="706" spans="1:7" ht="31.5">
      <c r="A706" s="223" t="s">
        <v>86</v>
      </c>
      <c r="B706" s="223">
        <v>2230520300</v>
      </c>
      <c r="C706" s="222" t="s">
        <v>97</v>
      </c>
      <c r="D706" s="224" t="s">
        <v>98</v>
      </c>
      <c r="E706" s="17">
        <f>E707</f>
        <v>5912.4</v>
      </c>
      <c r="F706" s="17">
        <f t="shared" si="197"/>
        <v>0</v>
      </c>
      <c r="G706" s="17">
        <f t="shared" si="197"/>
        <v>0</v>
      </c>
    </row>
    <row r="707" spans="1:7">
      <c r="A707" s="223" t="s">
        <v>86</v>
      </c>
      <c r="B707" s="223">
        <v>2230520300</v>
      </c>
      <c r="C707" s="223">
        <v>610</v>
      </c>
      <c r="D707" s="224" t="s">
        <v>104</v>
      </c>
      <c r="E707" s="17">
        <f>'№ 4 ведом'!F492</f>
        <v>5912.4</v>
      </c>
      <c r="F707" s="17">
        <f>'№ 4 ведом'!G492</f>
        <v>0</v>
      </c>
      <c r="G707" s="17">
        <f>'№ 4 ведом'!H492</f>
        <v>0</v>
      </c>
    </row>
    <row r="708" spans="1:7" ht="31.5">
      <c r="A708" s="117" t="s">
        <v>86</v>
      </c>
      <c r="B708" s="114">
        <v>2500000000</v>
      </c>
      <c r="C708" s="117"/>
      <c r="D708" s="118" t="s">
        <v>303</v>
      </c>
      <c r="E708" s="17">
        <f>E709</f>
        <v>146.5</v>
      </c>
      <c r="F708" s="17">
        <f t="shared" ref="F708:G712" si="198">F709</f>
        <v>146.5</v>
      </c>
      <c r="G708" s="17">
        <f t="shared" si="198"/>
        <v>146.5</v>
      </c>
    </row>
    <row r="709" spans="1:7" ht="31.5">
      <c r="A709" s="117" t="s">
        <v>86</v>
      </c>
      <c r="B709" s="114">
        <v>2520000000</v>
      </c>
      <c r="C709" s="117"/>
      <c r="D709" s="118" t="s">
        <v>245</v>
      </c>
      <c r="E709" s="17">
        <f>E710+E714+E718</f>
        <v>146.5</v>
      </c>
      <c r="F709" s="17">
        <f>F710+F714+F718</f>
        <v>146.5</v>
      </c>
      <c r="G709" s="17">
        <f>G710+G714+G718</f>
        <v>146.5</v>
      </c>
    </row>
    <row r="710" spans="1:7" ht="31.5">
      <c r="A710" s="117" t="s">
        <v>86</v>
      </c>
      <c r="B710" s="114">
        <v>2520400000</v>
      </c>
      <c r="C710" s="117"/>
      <c r="D710" s="55" t="s">
        <v>316</v>
      </c>
      <c r="E710" s="17">
        <f>E711</f>
        <v>47.5</v>
      </c>
      <c r="F710" s="17">
        <f t="shared" si="198"/>
        <v>47.5</v>
      </c>
      <c r="G710" s="17">
        <f t="shared" si="198"/>
        <v>47.5</v>
      </c>
    </row>
    <row r="711" spans="1:7">
      <c r="A711" s="117" t="s">
        <v>86</v>
      </c>
      <c r="B711" s="114">
        <v>2520420300</v>
      </c>
      <c r="C711" s="117"/>
      <c r="D711" s="55" t="s">
        <v>317</v>
      </c>
      <c r="E711" s="17">
        <f>E712</f>
        <v>47.5</v>
      </c>
      <c r="F711" s="17">
        <f t="shared" si="198"/>
        <v>47.5</v>
      </c>
      <c r="G711" s="17">
        <f t="shared" si="198"/>
        <v>47.5</v>
      </c>
    </row>
    <row r="712" spans="1:7" ht="31.5">
      <c r="A712" s="117" t="s">
        <v>86</v>
      </c>
      <c r="B712" s="114">
        <v>2520420300</v>
      </c>
      <c r="C712" s="114" t="s">
        <v>97</v>
      </c>
      <c r="D712" s="55" t="s">
        <v>98</v>
      </c>
      <c r="E712" s="17">
        <f>E713</f>
        <v>47.5</v>
      </c>
      <c r="F712" s="17">
        <f t="shared" si="198"/>
        <v>47.5</v>
      </c>
      <c r="G712" s="17">
        <f t="shared" si="198"/>
        <v>47.5</v>
      </c>
    </row>
    <row r="713" spans="1:7">
      <c r="A713" s="117" t="s">
        <v>86</v>
      </c>
      <c r="B713" s="114">
        <v>2520420300</v>
      </c>
      <c r="C713" s="117">
        <v>610</v>
      </c>
      <c r="D713" s="55" t="s">
        <v>104</v>
      </c>
      <c r="E713" s="17">
        <f>'№ 4 ведом'!F498</f>
        <v>47.5</v>
      </c>
      <c r="F713" s="17">
        <f>'№ 4 ведом'!G498</f>
        <v>47.5</v>
      </c>
      <c r="G713" s="17">
        <f>'№ 4 ведом'!H498</f>
        <v>47.5</v>
      </c>
    </row>
    <row r="714" spans="1:7" ht="31.5">
      <c r="A714" s="117" t="s">
        <v>86</v>
      </c>
      <c r="B714" s="114">
        <v>2520500000</v>
      </c>
      <c r="C714" s="117"/>
      <c r="D714" s="118" t="s">
        <v>323</v>
      </c>
      <c r="E714" s="17">
        <f>E715</f>
        <v>43.8</v>
      </c>
      <c r="F714" s="17">
        <f t="shared" ref="F714:G716" si="199">F715</f>
        <v>43.8</v>
      </c>
      <c r="G714" s="17">
        <f t="shared" si="199"/>
        <v>43.8</v>
      </c>
    </row>
    <row r="715" spans="1:7">
      <c r="A715" s="117" t="s">
        <v>86</v>
      </c>
      <c r="B715" s="114">
        <v>2520520300</v>
      </c>
      <c r="C715" s="117"/>
      <c r="D715" s="118" t="s">
        <v>324</v>
      </c>
      <c r="E715" s="17">
        <f>E716</f>
        <v>43.8</v>
      </c>
      <c r="F715" s="17">
        <f t="shared" si="199"/>
        <v>43.8</v>
      </c>
      <c r="G715" s="17">
        <f t="shared" si="199"/>
        <v>43.8</v>
      </c>
    </row>
    <row r="716" spans="1:7" ht="31.5">
      <c r="A716" s="117" t="s">
        <v>86</v>
      </c>
      <c r="B716" s="114">
        <v>2520520300</v>
      </c>
      <c r="C716" s="114" t="s">
        <v>97</v>
      </c>
      <c r="D716" s="55" t="s">
        <v>98</v>
      </c>
      <c r="E716" s="17">
        <f>E717</f>
        <v>43.8</v>
      </c>
      <c r="F716" s="17">
        <f t="shared" si="199"/>
        <v>43.8</v>
      </c>
      <c r="G716" s="17">
        <f t="shared" si="199"/>
        <v>43.8</v>
      </c>
    </row>
    <row r="717" spans="1:7">
      <c r="A717" s="117" t="s">
        <v>86</v>
      </c>
      <c r="B717" s="114">
        <v>2520520300</v>
      </c>
      <c r="C717" s="117">
        <v>610</v>
      </c>
      <c r="D717" s="55" t="s">
        <v>104</v>
      </c>
      <c r="E717" s="17">
        <f>'№ 4 ведом'!F502</f>
        <v>43.8</v>
      </c>
      <c r="F717" s="17">
        <f>'№ 4 ведом'!G502</f>
        <v>43.8</v>
      </c>
      <c r="G717" s="17">
        <f>'№ 4 ведом'!H502</f>
        <v>43.8</v>
      </c>
    </row>
    <row r="718" spans="1:7" ht="31.5">
      <c r="A718" s="117" t="s">
        <v>86</v>
      </c>
      <c r="B718" s="114">
        <v>2520600000</v>
      </c>
      <c r="C718" s="117"/>
      <c r="D718" s="118" t="s">
        <v>322</v>
      </c>
      <c r="E718" s="17">
        <f>E719</f>
        <v>55.2</v>
      </c>
      <c r="F718" s="17">
        <f t="shared" ref="F718:G720" si="200">F719</f>
        <v>55.2</v>
      </c>
      <c r="G718" s="17">
        <f t="shared" si="200"/>
        <v>55.2</v>
      </c>
    </row>
    <row r="719" spans="1:7">
      <c r="A719" s="117" t="s">
        <v>86</v>
      </c>
      <c r="B719" s="114">
        <v>2520620200</v>
      </c>
      <c r="C719" s="117"/>
      <c r="D719" s="118" t="s">
        <v>277</v>
      </c>
      <c r="E719" s="17">
        <f>E720</f>
        <v>55.2</v>
      </c>
      <c r="F719" s="17">
        <f t="shared" si="200"/>
        <v>55.2</v>
      </c>
      <c r="G719" s="17">
        <f t="shared" si="200"/>
        <v>55.2</v>
      </c>
    </row>
    <row r="720" spans="1:7" ht="31.5">
      <c r="A720" s="117" t="s">
        <v>86</v>
      </c>
      <c r="B720" s="114">
        <v>2520620200</v>
      </c>
      <c r="C720" s="114" t="s">
        <v>97</v>
      </c>
      <c r="D720" s="55" t="s">
        <v>98</v>
      </c>
      <c r="E720" s="17">
        <f>E721</f>
        <v>55.2</v>
      </c>
      <c r="F720" s="17">
        <f t="shared" si="200"/>
        <v>55.2</v>
      </c>
      <c r="G720" s="17">
        <f t="shared" si="200"/>
        <v>55.2</v>
      </c>
    </row>
    <row r="721" spans="1:7">
      <c r="A721" s="117" t="s">
        <v>86</v>
      </c>
      <c r="B721" s="114">
        <v>2520620200</v>
      </c>
      <c r="C721" s="117">
        <v>610</v>
      </c>
      <c r="D721" s="55" t="s">
        <v>104</v>
      </c>
      <c r="E721" s="17">
        <f>'№ 4 ведом'!F506</f>
        <v>55.2</v>
      </c>
      <c r="F721" s="17">
        <f>'№ 4 ведом'!G506</f>
        <v>55.2</v>
      </c>
      <c r="G721" s="17">
        <f>'№ 4 ведом'!H506</f>
        <v>55.2</v>
      </c>
    </row>
    <row r="722" spans="1:7">
      <c r="A722" s="117">
        <v>1103</v>
      </c>
      <c r="B722" s="117" t="s">
        <v>66</v>
      </c>
      <c r="C722" s="117" t="s">
        <v>66</v>
      </c>
      <c r="D722" s="118" t="s">
        <v>249</v>
      </c>
      <c r="E722" s="17">
        <f>E723+E739</f>
        <v>28383.899999999994</v>
      </c>
      <c r="F722" s="17">
        <f>F723+F739</f>
        <v>24884.399999999998</v>
      </c>
      <c r="G722" s="17">
        <f>G723+G739</f>
        <v>24887.299999999996</v>
      </c>
    </row>
    <row r="723" spans="1:7" ht="47.25">
      <c r="A723" s="117">
        <v>1103</v>
      </c>
      <c r="B723" s="114">
        <v>2200000000</v>
      </c>
      <c r="C723" s="117"/>
      <c r="D723" s="118" t="s">
        <v>302</v>
      </c>
      <c r="E723" s="17">
        <f t="shared" ref="E723:G723" si="201">E724</f>
        <v>26411.799999999996</v>
      </c>
      <c r="F723" s="17">
        <f t="shared" si="201"/>
        <v>23481.599999999999</v>
      </c>
      <c r="G723" s="17">
        <f t="shared" si="201"/>
        <v>23484.499999999996</v>
      </c>
    </row>
    <row r="724" spans="1:7" ht="31.5">
      <c r="A724" s="117">
        <v>1103</v>
      </c>
      <c r="B724" s="117">
        <v>2250000000</v>
      </c>
      <c r="C724" s="117"/>
      <c r="D724" s="118" t="s">
        <v>250</v>
      </c>
      <c r="E724" s="17">
        <f>E725+E735</f>
        <v>26411.799999999996</v>
      </c>
      <c r="F724" s="17">
        <f t="shared" ref="F724:G724" si="202">F725+F735</f>
        <v>23481.599999999999</v>
      </c>
      <c r="G724" s="17">
        <f t="shared" si="202"/>
        <v>23484.499999999996</v>
      </c>
    </row>
    <row r="725" spans="1:7" ht="47.25">
      <c r="A725" s="117">
        <v>1103</v>
      </c>
      <c r="B725" s="117">
        <v>2250100000</v>
      </c>
      <c r="C725" s="117"/>
      <c r="D725" s="118" t="s">
        <v>251</v>
      </c>
      <c r="E725" s="17">
        <f>E729+E726+E732</f>
        <v>23411.799999999996</v>
      </c>
      <c r="F725" s="17">
        <f t="shared" ref="F725:G725" si="203">F729+F726+F732</f>
        <v>23481.599999999999</v>
      </c>
      <c r="G725" s="17">
        <f t="shared" si="203"/>
        <v>23484.499999999996</v>
      </c>
    </row>
    <row r="726" spans="1:7" ht="47.25">
      <c r="A726" s="195">
        <v>1103</v>
      </c>
      <c r="B726" s="195">
        <v>2250110690</v>
      </c>
      <c r="C726" s="195"/>
      <c r="D726" s="84" t="s">
        <v>234</v>
      </c>
      <c r="E726" s="17">
        <f>E727</f>
        <v>2939.6</v>
      </c>
      <c r="F726" s="17">
        <f t="shared" ref="F726:G727" si="204">F727</f>
        <v>2939.6</v>
      </c>
      <c r="G726" s="17">
        <f t="shared" si="204"/>
        <v>2939.6</v>
      </c>
    </row>
    <row r="727" spans="1:7" ht="31.5">
      <c r="A727" s="195">
        <v>1103</v>
      </c>
      <c r="B727" s="195">
        <v>2250110690</v>
      </c>
      <c r="C727" s="194" t="s">
        <v>97</v>
      </c>
      <c r="D727" s="196" t="s">
        <v>98</v>
      </c>
      <c r="E727" s="17">
        <f>E728</f>
        <v>2939.6</v>
      </c>
      <c r="F727" s="17">
        <f t="shared" si="204"/>
        <v>2939.6</v>
      </c>
      <c r="G727" s="17">
        <f t="shared" si="204"/>
        <v>2939.6</v>
      </c>
    </row>
    <row r="728" spans="1:7">
      <c r="A728" s="195">
        <v>1103</v>
      </c>
      <c r="B728" s="195">
        <v>2250110690</v>
      </c>
      <c r="C728" s="195">
        <v>610</v>
      </c>
      <c r="D728" s="196" t="s">
        <v>104</v>
      </c>
      <c r="E728" s="17">
        <f>'№ 4 ведом'!F513</f>
        <v>2939.6</v>
      </c>
      <c r="F728" s="17">
        <f>'№ 4 ведом'!G513</f>
        <v>2939.6</v>
      </c>
      <c r="G728" s="17">
        <f>'№ 4 ведом'!H513</f>
        <v>2939.6</v>
      </c>
    </row>
    <row r="729" spans="1:7" ht="31.5">
      <c r="A729" s="117">
        <v>1103</v>
      </c>
      <c r="B729" s="117">
        <v>2250120010</v>
      </c>
      <c r="C729" s="117"/>
      <c r="D729" s="118" t="s">
        <v>123</v>
      </c>
      <c r="E729" s="17">
        <f t="shared" ref="E729:G730" si="205">E730</f>
        <v>20442.599999999999</v>
      </c>
      <c r="F729" s="17">
        <f t="shared" si="205"/>
        <v>20512.400000000001</v>
      </c>
      <c r="G729" s="17">
        <f t="shared" si="205"/>
        <v>20515.3</v>
      </c>
    </row>
    <row r="730" spans="1:7" ht="31.5">
      <c r="A730" s="117">
        <v>1103</v>
      </c>
      <c r="B730" s="117">
        <v>2250120010</v>
      </c>
      <c r="C730" s="114" t="s">
        <v>97</v>
      </c>
      <c r="D730" s="118" t="s">
        <v>98</v>
      </c>
      <c r="E730" s="17">
        <f t="shared" si="205"/>
        <v>20442.599999999999</v>
      </c>
      <c r="F730" s="17">
        <f t="shared" si="205"/>
        <v>20512.400000000001</v>
      </c>
      <c r="G730" s="17">
        <f t="shared" si="205"/>
        <v>20515.3</v>
      </c>
    </row>
    <row r="731" spans="1:7">
      <c r="A731" s="117">
        <v>1103</v>
      </c>
      <c r="B731" s="117">
        <v>2250120010</v>
      </c>
      <c r="C731" s="117">
        <v>610</v>
      </c>
      <c r="D731" s="118" t="s">
        <v>104</v>
      </c>
      <c r="E731" s="17">
        <f>'№ 4 ведом'!F516</f>
        <v>20442.599999999999</v>
      </c>
      <c r="F731" s="17">
        <f>'№ 4 ведом'!G516</f>
        <v>20512.400000000001</v>
      </c>
      <c r="G731" s="17">
        <f>'№ 4 ведом'!H516</f>
        <v>20515.3</v>
      </c>
    </row>
    <row r="732" spans="1:7" ht="47.25">
      <c r="A732" s="195">
        <v>1103</v>
      </c>
      <c r="B732" s="195" t="s">
        <v>398</v>
      </c>
      <c r="C732" s="70"/>
      <c r="D732" s="84" t="s">
        <v>243</v>
      </c>
      <c r="E732" s="17">
        <f>E733</f>
        <v>29.6</v>
      </c>
      <c r="F732" s="17">
        <f t="shared" ref="F732:G733" si="206">F733</f>
        <v>29.6</v>
      </c>
      <c r="G732" s="17">
        <f t="shared" si="206"/>
        <v>29.6</v>
      </c>
    </row>
    <row r="733" spans="1:7" ht="31.5">
      <c r="A733" s="195">
        <v>1103</v>
      </c>
      <c r="B733" s="195" t="s">
        <v>398</v>
      </c>
      <c r="C733" s="194" t="s">
        <v>97</v>
      </c>
      <c r="D733" s="196" t="s">
        <v>98</v>
      </c>
      <c r="E733" s="17">
        <f>E734</f>
        <v>29.6</v>
      </c>
      <c r="F733" s="17">
        <f t="shared" si="206"/>
        <v>29.6</v>
      </c>
      <c r="G733" s="17">
        <f t="shared" si="206"/>
        <v>29.6</v>
      </c>
    </row>
    <row r="734" spans="1:7">
      <c r="A734" s="195">
        <v>1103</v>
      </c>
      <c r="B734" s="195" t="s">
        <v>398</v>
      </c>
      <c r="C734" s="195">
        <v>610</v>
      </c>
      <c r="D734" s="196" t="s">
        <v>104</v>
      </c>
      <c r="E734" s="17">
        <f>'№ 4 ведом'!F519</f>
        <v>29.6</v>
      </c>
      <c r="F734" s="17">
        <f>'№ 4 ведом'!G519</f>
        <v>29.6</v>
      </c>
      <c r="G734" s="17">
        <f>'№ 4 ведом'!H519</f>
        <v>29.6</v>
      </c>
    </row>
    <row r="735" spans="1:7" ht="63">
      <c r="A735" s="133">
        <v>1103</v>
      </c>
      <c r="B735" s="11">
        <v>2250300000</v>
      </c>
      <c r="C735" s="133"/>
      <c r="D735" s="8" t="s">
        <v>347</v>
      </c>
      <c r="E735" s="17">
        <f>E736</f>
        <v>3000</v>
      </c>
      <c r="F735" s="17">
        <f t="shared" ref="F735:G737" si="207">F736</f>
        <v>0</v>
      </c>
      <c r="G735" s="17">
        <f t="shared" si="207"/>
        <v>0</v>
      </c>
    </row>
    <row r="736" spans="1:7" ht="31.5">
      <c r="A736" s="133">
        <v>1103</v>
      </c>
      <c r="B736" s="11">
        <v>2250320020</v>
      </c>
      <c r="C736" s="133"/>
      <c r="D736" s="8" t="s">
        <v>326</v>
      </c>
      <c r="E736" s="17">
        <f>E737</f>
        <v>3000</v>
      </c>
      <c r="F736" s="17">
        <f t="shared" si="207"/>
        <v>0</v>
      </c>
      <c r="G736" s="17">
        <f t="shared" si="207"/>
        <v>0</v>
      </c>
    </row>
    <row r="737" spans="1:7" ht="31.5">
      <c r="A737" s="133">
        <v>1103</v>
      </c>
      <c r="B737" s="11">
        <v>2250320020</v>
      </c>
      <c r="C737" s="132" t="s">
        <v>97</v>
      </c>
      <c r="D737" s="134" t="s">
        <v>98</v>
      </c>
      <c r="E737" s="17">
        <f>E738</f>
        <v>3000</v>
      </c>
      <c r="F737" s="17">
        <f t="shared" si="207"/>
        <v>0</v>
      </c>
      <c r="G737" s="17">
        <f t="shared" si="207"/>
        <v>0</v>
      </c>
    </row>
    <row r="738" spans="1:7">
      <c r="A738" s="133">
        <v>1103</v>
      </c>
      <c r="B738" s="11">
        <v>2250320020</v>
      </c>
      <c r="C738" s="133">
        <v>610</v>
      </c>
      <c r="D738" s="134" t="s">
        <v>104</v>
      </c>
      <c r="E738" s="17">
        <f>'№ 4 ведом'!F523</f>
        <v>3000</v>
      </c>
      <c r="F738" s="17">
        <f>'№ 4 ведом'!G523</f>
        <v>0</v>
      </c>
      <c r="G738" s="17">
        <f>'№ 4 ведом'!H523</f>
        <v>0</v>
      </c>
    </row>
    <row r="739" spans="1:7" ht="31.5">
      <c r="A739" s="117">
        <v>1103</v>
      </c>
      <c r="B739" s="114">
        <v>2500000000</v>
      </c>
      <c r="C739" s="117"/>
      <c r="D739" s="118" t="s">
        <v>303</v>
      </c>
      <c r="E739" s="17">
        <f>E740</f>
        <v>1972.1</v>
      </c>
      <c r="F739" s="17">
        <f>F740</f>
        <v>1402.8</v>
      </c>
      <c r="G739" s="17">
        <f>G740</f>
        <v>1402.8</v>
      </c>
    </row>
    <row r="740" spans="1:7" ht="31.5">
      <c r="A740" s="117">
        <v>1103</v>
      </c>
      <c r="B740" s="114">
        <v>2520000000</v>
      </c>
      <c r="C740" s="117"/>
      <c r="D740" s="118" t="s">
        <v>245</v>
      </c>
      <c r="E740" s="17">
        <f>E741+E745+E749</f>
        <v>1972.1</v>
      </c>
      <c r="F740" s="17">
        <f>F741+F745+F749</f>
        <v>1402.8</v>
      </c>
      <c r="G740" s="17">
        <f>G741+G745+G749</f>
        <v>1402.8</v>
      </c>
    </row>
    <row r="741" spans="1:7" ht="31.5">
      <c r="A741" s="117">
        <v>1103</v>
      </c>
      <c r="B741" s="114">
        <v>2520400000</v>
      </c>
      <c r="C741" s="117"/>
      <c r="D741" s="55" t="s">
        <v>316</v>
      </c>
      <c r="E741" s="17">
        <f>E742</f>
        <v>78.400000000000006</v>
      </c>
      <c r="F741" s="17">
        <f t="shared" ref="F741:G743" si="208">F742</f>
        <v>78.400000000000006</v>
      </c>
      <c r="G741" s="17">
        <f t="shared" si="208"/>
        <v>78.400000000000006</v>
      </c>
    </row>
    <row r="742" spans="1:7">
      <c r="A742" s="117">
        <v>1103</v>
      </c>
      <c r="B742" s="114">
        <v>2520420300</v>
      </c>
      <c r="C742" s="117"/>
      <c r="D742" s="55" t="s">
        <v>317</v>
      </c>
      <c r="E742" s="17">
        <f>E743</f>
        <v>78.400000000000006</v>
      </c>
      <c r="F742" s="17">
        <f t="shared" si="208"/>
        <v>78.400000000000006</v>
      </c>
      <c r="G742" s="17">
        <f t="shared" si="208"/>
        <v>78.400000000000006</v>
      </c>
    </row>
    <row r="743" spans="1:7" ht="31.5">
      <c r="A743" s="117">
        <v>1103</v>
      </c>
      <c r="B743" s="114">
        <v>2520420300</v>
      </c>
      <c r="C743" s="114" t="s">
        <v>97</v>
      </c>
      <c r="D743" s="55" t="s">
        <v>98</v>
      </c>
      <c r="E743" s="17">
        <f>E744</f>
        <v>78.400000000000006</v>
      </c>
      <c r="F743" s="17">
        <f t="shared" si="208"/>
        <v>78.400000000000006</v>
      </c>
      <c r="G743" s="17">
        <f t="shared" si="208"/>
        <v>78.400000000000006</v>
      </c>
    </row>
    <row r="744" spans="1:7">
      <c r="A744" s="117">
        <v>1103</v>
      </c>
      <c r="B744" s="114">
        <v>2520420300</v>
      </c>
      <c r="C744" s="117">
        <v>610</v>
      </c>
      <c r="D744" s="55" t="s">
        <v>104</v>
      </c>
      <c r="E744" s="17">
        <f>'№ 4 ведом'!F529</f>
        <v>78.400000000000006</v>
      </c>
      <c r="F744" s="17">
        <f>'№ 4 ведом'!G529</f>
        <v>78.400000000000006</v>
      </c>
      <c r="G744" s="17">
        <f>'№ 4 ведом'!H529</f>
        <v>78.400000000000006</v>
      </c>
    </row>
    <row r="745" spans="1:7" ht="31.5">
      <c r="A745" s="117">
        <v>1103</v>
      </c>
      <c r="B745" s="114">
        <v>2520500000</v>
      </c>
      <c r="C745" s="117"/>
      <c r="D745" s="118" t="s">
        <v>323</v>
      </c>
      <c r="E745" s="17">
        <f>E746</f>
        <v>57.4</v>
      </c>
      <c r="F745" s="17">
        <f t="shared" ref="F745:G747" si="209">F746</f>
        <v>57.4</v>
      </c>
      <c r="G745" s="17">
        <f t="shared" si="209"/>
        <v>57.4</v>
      </c>
    </row>
    <row r="746" spans="1:7">
      <c r="A746" s="117">
        <v>1103</v>
      </c>
      <c r="B746" s="114">
        <v>2520520300</v>
      </c>
      <c r="C746" s="117"/>
      <c r="D746" s="118" t="s">
        <v>324</v>
      </c>
      <c r="E746" s="17">
        <f>E747</f>
        <v>57.4</v>
      </c>
      <c r="F746" s="17">
        <f t="shared" si="209"/>
        <v>57.4</v>
      </c>
      <c r="G746" s="17">
        <f t="shared" si="209"/>
        <v>57.4</v>
      </c>
    </row>
    <row r="747" spans="1:7" ht="31.5">
      <c r="A747" s="117">
        <v>1103</v>
      </c>
      <c r="B747" s="114">
        <v>2520520300</v>
      </c>
      <c r="C747" s="114" t="s">
        <v>97</v>
      </c>
      <c r="D747" s="55" t="s">
        <v>98</v>
      </c>
      <c r="E747" s="17">
        <f>E748</f>
        <v>57.4</v>
      </c>
      <c r="F747" s="17">
        <f t="shared" si="209"/>
        <v>57.4</v>
      </c>
      <c r="G747" s="17">
        <f t="shared" si="209"/>
        <v>57.4</v>
      </c>
    </row>
    <row r="748" spans="1:7">
      <c r="A748" s="117">
        <v>1103</v>
      </c>
      <c r="B748" s="114">
        <v>2520520300</v>
      </c>
      <c r="C748" s="117">
        <v>610</v>
      </c>
      <c r="D748" s="55" t="s">
        <v>104</v>
      </c>
      <c r="E748" s="17">
        <f>'№ 4 ведом'!F533</f>
        <v>57.4</v>
      </c>
      <c r="F748" s="17">
        <f>'№ 4 ведом'!G533</f>
        <v>57.4</v>
      </c>
      <c r="G748" s="17">
        <f>'№ 4 ведом'!H533</f>
        <v>57.4</v>
      </c>
    </row>
    <row r="749" spans="1:7" ht="31.5">
      <c r="A749" s="117">
        <v>1103</v>
      </c>
      <c r="B749" s="114">
        <v>2520600000</v>
      </c>
      <c r="C749" s="117"/>
      <c r="D749" s="118" t="s">
        <v>322</v>
      </c>
      <c r="E749" s="17">
        <f>E750</f>
        <v>1836.3</v>
      </c>
      <c r="F749" s="17">
        <f t="shared" ref="F749:G751" si="210">F750</f>
        <v>1267</v>
      </c>
      <c r="G749" s="17">
        <f t="shared" si="210"/>
        <v>1267</v>
      </c>
    </row>
    <row r="750" spans="1:7">
      <c r="A750" s="117">
        <v>1103</v>
      </c>
      <c r="B750" s="114">
        <v>2520620200</v>
      </c>
      <c r="C750" s="117"/>
      <c r="D750" s="118" t="s">
        <v>277</v>
      </c>
      <c r="E750" s="17">
        <f>E751</f>
        <v>1836.3</v>
      </c>
      <c r="F750" s="17">
        <f t="shared" si="210"/>
        <v>1267</v>
      </c>
      <c r="G750" s="17">
        <f t="shared" si="210"/>
        <v>1267</v>
      </c>
    </row>
    <row r="751" spans="1:7" ht="31.5">
      <c r="A751" s="117">
        <v>1103</v>
      </c>
      <c r="B751" s="114">
        <v>2520620200</v>
      </c>
      <c r="C751" s="114" t="s">
        <v>97</v>
      </c>
      <c r="D751" s="55" t="s">
        <v>98</v>
      </c>
      <c r="E751" s="17">
        <f>E752</f>
        <v>1836.3</v>
      </c>
      <c r="F751" s="17">
        <f t="shared" si="210"/>
        <v>1267</v>
      </c>
      <c r="G751" s="17">
        <f t="shared" si="210"/>
        <v>1267</v>
      </c>
    </row>
    <row r="752" spans="1:7">
      <c r="A752" s="117">
        <v>1103</v>
      </c>
      <c r="B752" s="114">
        <v>2520620200</v>
      </c>
      <c r="C752" s="117">
        <v>610</v>
      </c>
      <c r="D752" s="55" t="s">
        <v>104</v>
      </c>
      <c r="E752" s="17">
        <f>'№ 4 ведом'!F537</f>
        <v>1836.3</v>
      </c>
      <c r="F752" s="17">
        <f>'№ 4 ведом'!G537</f>
        <v>1267</v>
      </c>
      <c r="G752" s="17">
        <f>'№ 4 ведом'!H537</f>
        <v>1267</v>
      </c>
    </row>
    <row r="753" spans="1:7">
      <c r="A753" s="4" t="s">
        <v>92</v>
      </c>
      <c r="B753" s="4" t="s">
        <v>66</v>
      </c>
      <c r="C753" s="4" t="s">
        <v>66</v>
      </c>
      <c r="D753" s="19" t="s">
        <v>63</v>
      </c>
      <c r="E753" s="59">
        <f t="shared" ref="E753:G756" si="211">E754</f>
        <v>2315.8000000000002</v>
      </c>
      <c r="F753" s="59">
        <f t="shared" si="211"/>
        <v>1640.7</v>
      </c>
      <c r="G753" s="59">
        <f t="shared" si="211"/>
        <v>1640.7</v>
      </c>
    </row>
    <row r="754" spans="1:7">
      <c r="A754" s="117" t="s">
        <v>64</v>
      </c>
      <c r="B754" s="117" t="s">
        <v>66</v>
      </c>
      <c r="C754" s="117" t="s">
        <v>66</v>
      </c>
      <c r="D754" s="118" t="s">
        <v>65</v>
      </c>
      <c r="E754" s="17">
        <f t="shared" si="211"/>
        <v>2315.8000000000002</v>
      </c>
      <c r="F754" s="17">
        <f t="shared" si="211"/>
        <v>1640.7</v>
      </c>
      <c r="G754" s="17">
        <f t="shared" si="211"/>
        <v>1640.7</v>
      </c>
    </row>
    <row r="755" spans="1:7" ht="47.25">
      <c r="A755" s="117" t="s">
        <v>64</v>
      </c>
      <c r="B755" s="114">
        <v>2200000000</v>
      </c>
      <c r="C755" s="117"/>
      <c r="D755" s="118" t="s">
        <v>302</v>
      </c>
      <c r="E755" s="17">
        <f t="shared" si="211"/>
        <v>2315.8000000000002</v>
      </c>
      <c r="F755" s="17">
        <f t="shared" si="211"/>
        <v>1640.7</v>
      </c>
      <c r="G755" s="17">
        <f t="shared" si="211"/>
        <v>1640.7</v>
      </c>
    </row>
    <row r="756" spans="1:7" ht="31.5">
      <c r="A756" s="117" t="s">
        <v>64</v>
      </c>
      <c r="B756" s="114">
        <v>2240000000</v>
      </c>
      <c r="C756" s="117"/>
      <c r="D756" s="118" t="s">
        <v>132</v>
      </c>
      <c r="E756" s="17">
        <f t="shared" si="211"/>
        <v>2315.8000000000002</v>
      </c>
      <c r="F756" s="17">
        <f t="shared" si="211"/>
        <v>1640.7</v>
      </c>
      <c r="G756" s="17">
        <f t="shared" si="211"/>
        <v>1640.7</v>
      </c>
    </row>
    <row r="757" spans="1:7">
      <c r="A757" s="117" t="s">
        <v>64</v>
      </c>
      <c r="B757" s="117">
        <v>2240300000</v>
      </c>
      <c r="C757" s="117"/>
      <c r="D757" s="118" t="s">
        <v>189</v>
      </c>
      <c r="E757" s="17">
        <f>E758+E761+E764+E767</f>
        <v>2315.8000000000002</v>
      </c>
      <c r="F757" s="17">
        <f t="shared" ref="F757:G757" si="212">F758+F761+F764+F767</f>
        <v>1640.7</v>
      </c>
      <c r="G757" s="17">
        <f t="shared" si="212"/>
        <v>1640.7</v>
      </c>
    </row>
    <row r="758" spans="1:7" ht="47.25">
      <c r="A758" s="117" t="s">
        <v>64</v>
      </c>
      <c r="B758" s="117">
        <v>2240310320</v>
      </c>
      <c r="C758" s="117"/>
      <c r="D758" s="55" t="s">
        <v>241</v>
      </c>
      <c r="E758" s="17">
        <f t="shared" ref="E758:G759" si="213">E759</f>
        <v>561.70000000000005</v>
      </c>
      <c r="F758" s="17">
        <f t="shared" si="213"/>
        <v>561.70000000000005</v>
      </c>
      <c r="G758" s="17">
        <f t="shared" si="213"/>
        <v>561.70000000000005</v>
      </c>
    </row>
    <row r="759" spans="1:7" ht="31.5">
      <c r="A759" s="117" t="s">
        <v>64</v>
      </c>
      <c r="B759" s="117">
        <v>2240310320</v>
      </c>
      <c r="C759" s="114" t="s">
        <v>97</v>
      </c>
      <c r="D759" s="118" t="s">
        <v>98</v>
      </c>
      <c r="E759" s="17">
        <f t="shared" si="213"/>
        <v>561.70000000000005</v>
      </c>
      <c r="F759" s="17">
        <f t="shared" si="213"/>
        <v>561.70000000000005</v>
      </c>
      <c r="G759" s="17">
        <f t="shared" si="213"/>
        <v>561.70000000000005</v>
      </c>
    </row>
    <row r="760" spans="1:7" ht="31.5">
      <c r="A760" s="117" t="s">
        <v>64</v>
      </c>
      <c r="B760" s="117">
        <v>2240310320</v>
      </c>
      <c r="C760" s="117">
        <v>630</v>
      </c>
      <c r="D760" s="118" t="s">
        <v>143</v>
      </c>
      <c r="E760" s="17">
        <f>'№ 4 ведом'!F545</f>
        <v>561.70000000000005</v>
      </c>
      <c r="F760" s="17">
        <f>'№ 4 ведом'!G545</f>
        <v>561.70000000000005</v>
      </c>
      <c r="G760" s="17">
        <f>'№ 4 ведом'!H545</f>
        <v>561.70000000000005</v>
      </c>
    </row>
    <row r="761" spans="1:7" ht="47.25">
      <c r="A761" s="117" t="s">
        <v>64</v>
      </c>
      <c r="B761" s="117">
        <v>2240320400</v>
      </c>
      <c r="C761" s="117"/>
      <c r="D761" s="309" t="s">
        <v>242</v>
      </c>
      <c r="E761" s="17">
        <f t="shared" ref="E761:G762" si="214">E762</f>
        <v>414.1</v>
      </c>
      <c r="F761" s="17">
        <f t="shared" si="214"/>
        <v>124</v>
      </c>
      <c r="G761" s="17">
        <f t="shared" si="214"/>
        <v>124</v>
      </c>
    </row>
    <row r="762" spans="1:7" ht="31.5">
      <c r="A762" s="117" t="s">
        <v>64</v>
      </c>
      <c r="B762" s="117">
        <v>2240320400</v>
      </c>
      <c r="C762" s="114" t="s">
        <v>69</v>
      </c>
      <c r="D762" s="118" t="s">
        <v>95</v>
      </c>
      <c r="E762" s="17">
        <f t="shared" si="214"/>
        <v>414.1</v>
      </c>
      <c r="F762" s="17">
        <f t="shared" si="214"/>
        <v>124</v>
      </c>
      <c r="G762" s="17">
        <f t="shared" si="214"/>
        <v>124</v>
      </c>
    </row>
    <row r="763" spans="1:7" ht="31.5">
      <c r="A763" s="117" t="s">
        <v>64</v>
      </c>
      <c r="B763" s="117">
        <v>2240320400</v>
      </c>
      <c r="C763" s="117">
        <v>240</v>
      </c>
      <c r="D763" s="118" t="s">
        <v>220</v>
      </c>
      <c r="E763" s="17">
        <f>'№ 4 ведом'!F548</f>
        <v>414.1</v>
      </c>
      <c r="F763" s="17">
        <f>'№ 4 ведом'!G548</f>
        <v>124</v>
      </c>
      <c r="G763" s="17">
        <f>'№ 4 ведом'!H548</f>
        <v>124</v>
      </c>
    </row>
    <row r="764" spans="1:7" ht="47.25">
      <c r="A764" s="117" t="s">
        <v>64</v>
      </c>
      <c r="B764" s="117" t="s">
        <v>297</v>
      </c>
      <c r="C764" s="117"/>
      <c r="D764" s="309" t="s">
        <v>145</v>
      </c>
      <c r="E764" s="17">
        <f t="shared" ref="E764:G765" si="215">E765</f>
        <v>1314</v>
      </c>
      <c r="F764" s="21">
        <f t="shared" si="215"/>
        <v>955</v>
      </c>
      <c r="G764" s="21">
        <f t="shared" si="215"/>
        <v>955</v>
      </c>
    </row>
    <row r="765" spans="1:7" ht="31.5">
      <c r="A765" s="117" t="s">
        <v>64</v>
      </c>
      <c r="B765" s="117" t="s">
        <v>297</v>
      </c>
      <c r="C765" s="114" t="s">
        <v>97</v>
      </c>
      <c r="D765" s="118" t="s">
        <v>98</v>
      </c>
      <c r="E765" s="17">
        <f t="shared" si="215"/>
        <v>1314</v>
      </c>
      <c r="F765" s="21">
        <f t="shared" si="215"/>
        <v>955</v>
      </c>
      <c r="G765" s="21">
        <f t="shared" si="215"/>
        <v>955</v>
      </c>
    </row>
    <row r="766" spans="1:7" ht="31.5">
      <c r="A766" s="117" t="s">
        <v>64</v>
      </c>
      <c r="B766" s="117" t="s">
        <v>297</v>
      </c>
      <c r="C766" s="117">
        <v>630</v>
      </c>
      <c r="D766" s="118" t="s">
        <v>143</v>
      </c>
      <c r="E766" s="21">
        <f>'№ 4 ведом'!F551</f>
        <v>1314</v>
      </c>
      <c r="F766" s="21">
        <f>'№ 4 ведом'!G551</f>
        <v>955</v>
      </c>
      <c r="G766" s="21">
        <f>'№ 4 ведом'!H551</f>
        <v>955</v>
      </c>
    </row>
    <row r="767" spans="1:7" ht="63">
      <c r="A767" s="223" t="s">
        <v>64</v>
      </c>
      <c r="B767" s="223" t="s">
        <v>453</v>
      </c>
      <c r="C767" s="223"/>
      <c r="D767" s="224" t="s">
        <v>454</v>
      </c>
      <c r="E767" s="21">
        <f>E768</f>
        <v>26</v>
      </c>
      <c r="F767" s="21">
        <f t="shared" ref="F767:G768" si="216">F768</f>
        <v>0</v>
      </c>
      <c r="G767" s="21">
        <f t="shared" si="216"/>
        <v>0</v>
      </c>
    </row>
    <row r="768" spans="1:7" ht="31.5">
      <c r="A768" s="223" t="s">
        <v>64</v>
      </c>
      <c r="B768" s="223" t="s">
        <v>453</v>
      </c>
      <c r="C768" s="222" t="s">
        <v>97</v>
      </c>
      <c r="D768" s="224" t="s">
        <v>98</v>
      </c>
      <c r="E768" s="21">
        <f>E769</f>
        <v>26</v>
      </c>
      <c r="F768" s="21">
        <f t="shared" si="216"/>
        <v>0</v>
      </c>
      <c r="G768" s="21">
        <f t="shared" si="216"/>
        <v>0</v>
      </c>
    </row>
    <row r="769" spans="1:7" ht="31.5">
      <c r="A769" s="223" t="s">
        <v>64</v>
      </c>
      <c r="B769" s="223" t="s">
        <v>453</v>
      </c>
      <c r="C769" s="223">
        <v>630</v>
      </c>
      <c r="D769" s="224" t="s">
        <v>143</v>
      </c>
      <c r="E769" s="21">
        <f>'№ 4 ведом'!F554</f>
        <v>26</v>
      </c>
      <c r="F769" s="21">
        <f>'№ 4 ведом'!G554</f>
        <v>0</v>
      </c>
      <c r="G769" s="21">
        <f>'№ 4 ведом'!H554</f>
        <v>0</v>
      </c>
    </row>
  </sheetData>
  <autoFilter ref="A7:J769"/>
  <mergeCells count="9">
    <mergeCell ref="A1:G1"/>
    <mergeCell ref="A3:G3"/>
    <mergeCell ref="A4:A6"/>
    <mergeCell ref="B4:B6"/>
    <mergeCell ref="C4:C6"/>
    <mergeCell ref="D4:D6"/>
    <mergeCell ref="E4:G4"/>
    <mergeCell ref="E5:E6"/>
    <mergeCell ref="F5:G5"/>
  </mergeCells>
  <pageMargins left="0.78740157480314965" right="0.19685039370078741" top="0.19685039370078741" bottom="0.19685039370078741" header="0.31496062992125984" footer="0.31496062992125984"/>
  <pageSetup paperSize="9" scale="70" fitToHeight="0" orientation="portrait" r:id="rId1"/>
  <headerFooter>
    <oddFooter>&amp;Ф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codeName="Лист14"/>
  <dimension ref="A1:H1134"/>
  <sheetViews>
    <sheetView view="pageBreakPreview" topLeftCell="A476" zoomScaleSheetLayoutView="100" workbookViewId="0">
      <selection activeCell="D483" sqref="D483"/>
    </sheetView>
  </sheetViews>
  <sheetFormatPr defaultColWidth="8.85546875" defaultRowHeight="15.75"/>
  <cols>
    <col min="1" max="1" width="15" style="30" customWidth="1"/>
    <col min="2" max="2" width="8.7109375" style="30" customWidth="1"/>
    <col min="3" max="3" width="73.28515625" style="53" customWidth="1"/>
    <col min="4" max="4" width="12.28515625" style="38" customWidth="1"/>
    <col min="5" max="5" width="13.140625" style="38" customWidth="1"/>
    <col min="6" max="6" width="12.7109375" style="38" customWidth="1"/>
    <col min="7" max="7" width="9.85546875" style="79" bestFit="1" customWidth="1"/>
    <col min="8" max="11" width="8.85546875" style="30"/>
    <col min="12" max="12" width="16" style="30" bestFit="1" customWidth="1"/>
    <col min="13" max="16384" width="8.85546875" style="30"/>
  </cols>
  <sheetData>
    <row r="1" spans="1:6" ht="52.15" customHeight="1">
      <c r="A1" s="355" t="s">
        <v>411</v>
      </c>
      <c r="B1" s="355"/>
      <c r="C1" s="355"/>
      <c r="D1" s="355"/>
      <c r="E1" s="355"/>
      <c r="F1" s="355"/>
    </row>
    <row r="2" spans="1:6" ht="21.6" customHeight="1">
      <c r="A2" s="131"/>
      <c r="B2" s="131"/>
      <c r="C2" s="130"/>
      <c r="D2" s="130"/>
      <c r="E2" s="130"/>
      <c r="F2" s="130"/>
    </row>
    <row r="3" spans="1:6" ht="50.45" customHeight="1">
      <c r="A3" s="356" t="s">
        <v>412</v>
      </c>
      <c r="B3" s="356"/>
      <c r="C3" s="356"/>
      <c r="D3" s="356"/>
      <c r="E3" s="356"/>
      <c r="F3" s="356"/>
    </row>
    <row r="4" spans="1:6">
      <c r="A4" s="357"/>
      <c r="B4" s="357" t="s">
        <v>17</v>
      </c>
      <c r="C4" s="357" t="s">
        <v>18</v>
      </c>
      <c r="D4" s="358" t="s">
        <v>87</v>
      </c>
      <c r="E4" s="358"/>
      <c r="F4" s="358"/>
    </row>
    <row r="5" spans="1:6" ht="15.6" customHeight="1">
      <c r="A5" s="357" t="s">
        <v>66</v>
      </c>
      <c r="B5" s="357" t="s">
        <v>66</v>
      </c>
      <c r="C5" s="357" t="s">
        <v>66</v>
      </c>
      <c r="D5" s="334" t="s">
        <v>321</v>
      </c>
      <c r="E5" s="334" t="s">
        <v>88</v>
      </c>
      <c r="F5" s="334"/>
    </row>
    <row r="6" spans="1:6">
      <c r="A6" s="357" t="s">
        <v>66</v>
      </c>
      <c r="B6" s="357" t="s">
        <v>66</v>
      </c>
      <c r="C6" s="357" t="s">
        <v>66</v>
      </c>
      <c r="D6" s="334" t="s">
        <v>66</v>
      </c>
      <c r="E6" s="199" t="s">
        <v>338</v>
      </c>
      <c r="F6" s="199" t="s">
        <v>404</v>
      </c>
    </row>
    <row r="7" spans="1:6">
      <c r="A7" s="112" t="s">
        <v>3</v>
      </c>
      <c r="B7" s="112" t="s">
        <v>77</v>
      </c>
      <c r="C7" s="112" t="s">
        <v>78</v>
      </c>
      <c r="D7" s="113" t="s">
        <v>79</v>
      </c>
      <c r="E7" s="113" t="s">
        <v>80</v>
      </c>
      <c r="F7" s="113" t="s">
        <v>81</v>
      </c>
    </row>
    <row r="8" spans="1:6">
      <c r="A8" s="31" t="s">
        <v>66</v>
      </c>
      <c r="B8" s="31" t="s">
        <v>66</v>
      </c>
      <c r="C8" s="32" t="s">
        <v>0</v>
      </c>
      <c r="D8" s="35">
        <f>D9+D126+D257+D311+D369+D421+D469</f>
        <v>1477042.4000000004</v>
      </c>
      <c r="E8" s="35">
        <f>E9+E126+E257+E311+E369+E421+E469</f>
        <v>1279607.4000000001</v>
      </c>
      <c r="F8" s="35">
        <f>F9+F126+F257+F311+F369+F421+F469</f>
        <v>1238771.8</v>
      </c>
    </row>
    <row r="9" spans="1:6" ht="33" customHeight="1">
      <c r="A9" s="28">
        <v>2100000000</v>
      </c>
      <c r="B9" s="33"/>
      <c r="C9" s="45" t="s">
        <v>304</v>
      </c>
      <c r="D9" s="36">
        <f>D10+D89+D103</f>
        <v>915905.50000000012</v>
      </c>
      <c r="E9" s="36">
        <f>E10+E89+E103</f>
        <v>833213.60000000021</v>
      </c>
      <c r="F9" s="36">
        <f>F10+F89+F103</f>
        <v>835159.90000000014</v>
      </c>
    </row>
    <row r="10" spans="1:6">
      <c r="A10" s="110">
        <v>2110000000</v>
      </c>
      <c r="B10" s="110"/>
      <c r="C10" s="111" t="s">
        <v>165</v>
      </c>
      <c r="D10" s="37">
        <f>D11+D21+D27+D31+D40+D50+D82+D58+D54+D68+D72</f>
        <v>863002.40000000014</v>
      </c>
      <c r="E10" s="37">
        <f t="shared" ref="E10:F10" si="0">E11+E21+E27+E31+E40+E50+E82+E58+E54+E68+E72</f>
        <v>780227.60000000021</v>
      </c>
      <c r="F10" s="37">
        <f t="shared" si="0"/>
        <v>782170.60000000009</v>
      </c>
    </row>
    <row r="11" spans="1:6" ht="47.25">
      <c r="A11" s="110">
        <v>2110100000</v>
      </c>
      <c r="B11" s="24"/>
      <c r="C11" s="111" t="s">
        <v>166</v>
      </c>
      <c r="D11" s="37">
        <f>D18+D12+D15</f>
        <v>703907.1</v>
      </c>
      <c r="E11" s="37">
        <f>E18+E12+E15</f>
        <v>705740.60000000009</v>
      </c>
      <c r="F11" s="37">
        <f>F18+F12+F15</f>
        <v>708479.2</v>
      </c>
    </row>
    <row r="12" spans="1:6" ht="47.25">
      <c r="A12" s="10" t="s">
        <v>298</v>
      </c>
      <c r="B12" s="11"/>
      <c r="C12" s="42" t="s">
        <v>103</v>
      </c>
      <c r="D12" s="37">
        <f t="shared" ref="D12:F13" si="1">D13</f>
        <v>181618.5</v>
      </c>
      <c r="E12" s="37">
        <f t="shared" si="1"/>
        <v>182101.6</v>
      </c>
      <c r="F12" s="37">
        <f t="shared" si="1"/>
        <v>182810</v>
      </c>
    </row>
    <row r="13" spans="1:6" ht="31.5">
      <c r="A13" s="10" t="s">
        <v>298</v>
      </c>
      <c r="B13" s="109" t="s">
        <v>97</v>
      </c>
      <c r="C13" s="111" t="s">
        <v>98</v>
      </c>
      <c r="D13" s="37">
        <f t="shared" si="1"/>
        <v>181618.5</v>
      </c>
      <c r="E13" s="37">
        <f t="shared" si="1"/>
        <v>182101.6</v>
      </c>
      <c r="F13" s="37">
        <f t="shared" si="1"/>
        <v>182810</v>
      </c>
    </row>
    <row r="14" spans="1:6">
      <c r="A14" s="10" t="s">
        <v>298</v>
      </c>
      <c r="B14" s="110">
        <v>610</v>
      </c>
      <c r="C14" s="111" t="s">
        <v>104</v>
      </c>
      <c r="D14" s="37">
        <f>' № 5  рп, кцср, квр'!E356</f>
        <v>181618.5</v>
      </c>
      <c r="E14" s="37">
        <f>' № 5  рп, кцср, квр'!F356</f>
        <v>182101.6</v>
      </c>
      <c r="F14" s="37">
        <f>' № 5  рп, кцср, квр'!G356</f>
        <v>182810</v>
      </c>
    </row>
    <row r="15" spans="1:6" ht="81" customHeight="1">
      <c r="A15" s="110">
        <v>2110110750</v>
      </c>
      <c r="B15" s="110"/>
      <c r="C15" s="111" t="s">
        <v>167</v>
      </c>
      <c r="D15" s="37">
        <f t="shared" ref="D15:F16" si="2">D16</f>
        <v>318871.09999999998</v>
      </c>
      <c r="E15" s="37">
        <f t="shared" si="2"/>
        <v>319649.90000000002</v>
      </c>
      <c r="F15" s="37">
        <f t="shared" si="2"/>
        <v>321656.59999999998</v>
      </c>
    </row>
    <row r="16" spans="1:6" ht="31.5">
      <c r="A16" s="110">
        <v>2110110750</v>
      </c>
      <c r="B16" s="109" t="s">
        <v>97</v>
      </c>
      <c r="C16" s="111" t="s">
        <v>98</v>
      </c>
      <c r="D16" s="37">
        <f t="shared" si="2"/>
        <v>318871.09999999998</v>
      </c>
      <c r="E16" s="37">
        <f t="shared" si="2"/>
        <v>319649.90000000002</v>
      </c>
      <c r="F16" s="37">
        <f t="shared" si="2"/>
        <v>321656.59999999998</v>
      </c>
    </row>
    <row r="17" spans="1:6">
      <c r="A17" s="110">
        <v>2110110750</v>
      </c>
      <c r="B17" s="110">
        <v>610</v>
      </c>
      <c r="C17" s="111" t="s">
        <v>104</v>
      </c>
      <c r="D17" s="37">
        <f>' № 5  рп, кцср, квр'!E405</f>
        <v>318871.09999999998</v>
      </c>
      <c r="E17" s="37">
        <f>' № 5  рп, кцср, квр'!F405</f>
        <v>319649.90000000002</v>
      </c>
      <c r="F17" s="37">
        <f>' № 5  рп, кцср, квр'!G405</f>
        <v>321656.59999999998</v>
      </c>
    </row>
    <row r="18" spans="1:6" ht="31.5">
      <c r="A18" s="10" t="s">
        <v>299</v>
      </c>
      <c r="B18" s="10"/>
      <c r="C18" s="42" t="s">
        <v>123</v>
      </c>
      <c r="D18" s="37">
        <f t="shared" ref="D18:F19" si="3">D19</f>
        <v>203417.5</v>
      </c>
      <c r="E18" s="37">
        <f t="shared" si="3"/>
        <v>203989.1</v>
      </c>
      <c r="F18" s="37">
        <f t="shared" si="3"/>
        <v>204012.6</v>
      </c>
    </row>
    <row r="19" spans="1:6" ht="31.5">
      <c r="A19" s="10" t="s">
        <v>299</v>
      </c>
      <c r="B19" s="109" t="s">
        <v>97</v>
      </c>
      <c r="C19" s="111" t="s">
        <v>98</v>
      </c>
      <c r="D19" s="37">
        <f t="shared" si="3"/>
        <v>203417.5</v>
      </c>
      <c r="E19" s="37">
        <f t="shared" si="3"/>
        <v>203989.1</v>
      </c>
      <c r="F19" s="37">
        <f t="shared" si="3"/>
        <v>204012.6</v>
      </c>
    </row>
    <row r="20" spans="1:6">
      <c r="A20" s="10" t="s">
        <v>299</v>
      </c>
      <c r="B20" s="110">
        <v>610</v>
      </c>
      <c r="C20" s="111" t="s">
        <v>104</v>
      </c>
      <c r="D20" s="37">
        <f>' № 5  рп, кцср, квр'!E359+' № 5  рп, кцср, квр'!E406</f>
        <v>203417.5</v>
      </c>
      <c r="E20" s="37">
        <f>' № 5  рп, кцср, квр'!F359+' № 5  рп, кцср, квр'!F406</f>
        <v>203989.1</v>
      </c>
      <c r="F20" s="37">
        <f>' № 5  рп, кцср, квр'!G359+' № 5  рп, кцср, квр'!G406</f>
        <v>204012.6</v>
      </c>
    </row>
    <row r="21" spans="1:6" ht="33.75" customHeight="1">
      <c r="A21" s="110">
        <v>2110200000</v>
      </c>
      <c r="B21" s="110"/>
      <c r="C21" s="111" t="s">
        <v>173</v>
      </c>
      <c r="D21" s="37">
        <f>D22</f>
        <v>12845.8</v>
      </c>
      <c r="E21" s="37">
        <f>E22</f>
        <v>12845.8</v>
      </c>
      <c r="F21" s="37">
        <f>F22</f>
        <v>12845.8</v>
      </c>
    </row>
    <row r="22" spans="1:6" ht="78.75">
      <c r="A22" s="110">
        <v>2110210500</v>
      </c>
      <c r="B22" s="110"/>
      <c r="C22" s="111" t="s">
        <v>217</v>
      </c>
      <c r="D22" s="37">
        <f>D23+D25</f>
        <v>12845.8</v>
      </c>
      <c r="E22" s="37">
        <f>E23+E25</f>
        <v>12845.8</v>
      </c>
      <c r="F22" s="37">
        <f>F23+F25</f>
        <v>12845.8</v>
      </c>
    </row>
    <row r="23" spans="1:6" ht="31.5">
      <c r="A23" s="110">
        <v>2110210500</v>
      </c>
      <c r="B23" s="110" t="s">
        <v>69</v>
      </c>
      <c r="C23" s="111" t="s">
        <v>95</v>
      </c>
      <c r="D23" s="37">
        <f>D24</f>
        <v>313.3</v>
      </c>
      <c r="E23" s="37">
        <f>E24</f>
        <v>313.3</v>
      </c>
      <c r="F23" s="37">
        <f>F24</f>
        <v>313.3</v>
      </c>
    </row>
    <row r="24" spans="1:6" ht="31.5">
      <c r="A24" s="110">
        <v>2110210500</v>
      </c>
      <c r="B24" s="110">
        <v>240</v>
      </c>
      <c r="C24" s="111" t="s">
        <v>220</v>
      </c>
      <c r="D24" s="37">
        <f>' № 5  рп, кцср, квр'!E661</f>
        <v>313.3</v>
      </c>
      <c r="E24" s="37">
        <f>' № 5  рп, кцср, квр'!F661</f>
        <v>313.3</v>
      </c>
      <c r="F24" s="37">
        <f>' № 5  рп, кцср, квр'!G661</f>
        <v>313.3</v>
      </c>
    </row>
    <row r="25" spans="1:6">
      <c r="A25" s="110">
        <v>2110210500</v>
      </c>
      <c r="B25" s="110" t="s">
        <v>73</v>
      </c>
      <c r="C25" s="111" t="s">
        <v>74</v>
      </c>
      <c r="D25" s="37">
        <f>D26</f>
        <v>12532.5</v>
      </c>
      <c r="E25" s="37">
        <f>E26</f>
        <v>12532.5</v>
      </c>
      <c r="F25" s="37">
        <f>F26</f>
        <v>12532.5</v>
      </c>
    </row>
    <row r="26" spans="1:6" ht="31.5">
      <c r="A26" s="110">
        <v>2110210500</v>
      </c>
      <c r="B26" s="1" t="s">
        <v>101</v>
      </c>
      <c r="C26" s="47" t="s">
        <v>102</v>
      </c>
      <c r="D26" s="37">
        <f>' № 5  рп, кцср, квр'!E663</f>
        <v>12532.5</v>
      </c>
      <c r="E26" s="37">
        <f>' № 5  рп, кцср, квр'!F663</f>
        <v>12532.5</v>
      </c>
      <c r="F26" s="37">
        <f>' № 5  рп, кцср, квр'!G663</f>
        <v>12532.5</v>
      </c>
    </row>
    <row r="27" spans="1:6" ht="31.5">
      <c r="A27" s="110">
        <v>2110300000</v>
      </c>
      <c r="B27" s="110"/>
      <c r="C27" s="111" t="s">
        <v>168</v>
      </c>
      <c r="D27" s="37">
        <f t="shared" ref="D27:F29" si="4">D28</f>
        <v>23568.800000000003</v>
      </c>
      <c r="E27" s="37">
        <f t="shared" si="4"/>
        <v>21545.699999999997</v>
      </c>
      <c r="F27" s="37">
        <f t="shared" si="4"/>
        <v>20750.099999999999</v>
      </c>
    </row>
    <row r="28" spans="1:6" ht="47.25">
      <c r="A28" s="110" t="s">
        <v>331</v>
      </c>
      <c r="B28" s="110"/>
      <c r="C28" s="111" t="s">
        <v>270</v>
      </c>
      <c r="D28" s="37">
        <f t="shared" si="4"/>
        <v>23568.800000000003</v>
      </c>
      <c r="E28" s="37">
        <f t="shared" si="4"/>
        <v>21545.699999999997</v>
      </c>
      <c r="F28" s="37">
        <f t="shared" si="4"/>
        <v>20750.099999999999</v>
      </c>
    </row>
    <row r="29" spans="1:6" ht="31.5">
      <c r="A29" s="110" t="s">
        <v>331</v>
      </c>
      <c r="B29" s="109" t="s">
        <v>97</v>
      </c>
      <c r="C29" s="111" t="s">
        <v>98</v>
      </c>
      <c r="D29" s="37">
        <f t="shared" si="4"/>
        <v>23568.800000000003</v>
      </c>
      <c r="E29" s="37">
        <f t="shared" si="4"/>
        <v>21545.699999999997</v>
      </c>
      <c r="F29" s="37">
        <f t="shared" si="4"/>
        <v>20750.099999999999</v>
      </c>
    </row>
    <row r="30" spans="1:6">
      <c r="A30" s="110" t="s">
        <v>331</v>
      </c>
      <c r="B30" s="110">
        <v>610</v>
      </c>
      <c r="C30" s="111" t="s">
        <v>104</v>
      </c>
      <c r="D30" s="37">
        <f>' № 5  рп, кцср, квр'!E412</f>
        <v>23568.800000000003</v>
      </c>
      <c r="E30" s="37">
        <f>' № 5  рп, кцср, квр'!F412</f>
        <v>21545.699999999997</v>
      </c>
      <c r="F30" s="37">
        <f>' № 5  рп, кцср, квр'!G412</f>
        <v>20750.099999999999</v>
      </c>
    </row>
    <row r="31" spans="1:6">
      <c r="A31" s="110">
        <v>2110400000</v>
      </c>
      <c r="B31" s="110"/>
      <c r="C31" s="49" t="s">
        <v>169</v>
      </c>
      <c r="D31" s="37">
        <f>D37+D32</f>
        <v>3173.8</v>
      </c>
      <c r="E31" s="37">
        <f>E37+E32</f>
        <v>3173.8</v>
      </c>
      <c r="F31" s="37">
        <f>F37+F32</f>
        <v>3173.8</v>
      </c>
    </row>
    <row r="32" spans="1:6" ht="31.5">
      <c r="A32" s="110">
        <v>2110410240</v>
      </c>
      <c r="B32" s="110"/>
      <c r="C32" s="55" t="s">
        <v>240</v>
      </c>
      <c r="D32" s="37">
        <f>D33+D35</f>
        <v>2856.4</v>
      </c>
      <c r="E32" s="37">
        <f>E33+E35</f>
        <v>2856.4</v>
      </c>
      <c r="F32" s="37">
        <f>F33+F35</f>
        <v>2856.4</v>
      </c>
    </row>
    <row r="33" spans="1:6">
      <c r="A33" s="110">
        <v>2110410240</v>
      </c>
      <c r="B33" s="1" t="s">
        <v>73</v>
      </c>
      <c r="C33" s="47" t="s">
        <v>74</v>
      </c>
      <c r="D33" s="37">
        <f>D34</f>
        <v>260.89999999999998</v>
      </c>
      <c r="E33" s="37">
        <f>E34</f>
        <v>260.89999999999998</v>
      </c>
      <c r="F33" s="37">
        <f>F34</f>
        <v>260.89999999999998</v>
      </c>
    </row>
    <row r="34" spans="1:6" ht="31.5">
      <c r="A34" s="110">
        <v>2110410240</v>
      </c>
      <c r="B34" s="110">
        <v>320</v>
      </c>
      <c r="C34" s="111" t="s">
        <v>102</v>
      </c>
      <c r="D34" s="37">
        <f>' № 5  рп, кцср, квр'!E556</f>
        <v>260.89999999999998</v>
      </c>
      <c r="E34" s="37">
        <f>' № 5  рп, кцср, квр'!F556</f>
        <v>260.89999999999998</v>
      </c>
      <c r="F34" s="37">
        <f>' № 5  рп, кцср, квр'!G556</f>
        <v>260.89999999999998</v>
      </c>
    </row>
    <row r="35" spans="1:6" ht="31.5">
      <c r="A35" s="110">
        <v>2110410240</v>
      </c>
      <c r="B35" s="109" t="s">
        <v>97</v>
      </c>
      <c r="C35" s="111" t="s">
        <v>98</v>
      </c>
      <c r="D35" s="37">
        <f>D36</f>
        <v>2595.5</v>
      </c>
      <c r="E35" s="37">
        <f>E36</f>
        <v>2595.5</v>
      </c>
      <c r="F35" s="37">
        <f>F36</f>
        <v>2595.5</v>
      </c>
    </row>
    <row r="36" spans="1:6">
      <c r="A36" s="110">
        <v>2110410240</v>
      </c>
      <c r="B36" s="110">
        <v>610</v>
      </c>
      <c r="C36" s="111" t="s">
        <v>104</v>
      </c>
      <c r="D36" s="37">
        <f>' № 5  рп, кцср, квр'!E558</f>
        <v>2595.5</v>
      </c>
      <c r="E36" s="37">
        <f>' № 5  рп, кцср, квр'!F558</f>
        <v>2595.5</v>
      </c>
      <c r="F36" s="37">
        <f>' № 5  рп, кцср, квр'!G558</f>
        <v>2595.5</v>
      </c>
    </row>
    <row r="37" spans="1:6" ht="31.5">
      <c r="A37" s="110" t="s">
        <v>301</v>
      </c>
      <c r="B37" s="110"/>
      <c r="C37" s="49" t="s">
        <v>170</v>
      </c>
      <c r="D37" s="37">
        <f t="shared" ref="D37:F38" si="5">D38</f>
        <v>317.39999999999998</v>
      </c>
      <c r="E37" s="37">
        <f t="shared" si="5"/>
        <v>317.39999999999998</v>
      </c>
      <c r="F37" s="37">
        <f t="shared" si="5"/>
        <v>317.39999999999998</v>
      </c>
    </row>
    <row r="38" spans="1:6" ht="31.5">
      <c r="A38" s="110" t="s">
        <v>301</v>
      </c>
      <c r="B38" s="109" t="s">
        <v>97</v>
      </c>
      <c r="C38" s="111" t="s">
        <v>98</v>
      </c>
      <c r="D38" s="37">
        <f t="shared" si="5"/>
        <v>317.39999999999998</v>
      </c>
      <c r="E38" s="37">
        <f t="shared" si="5"/>
        <v>317.39999999999998</v>
      </c>
      <c r="F38" s="37">
        <f t="shared" si="5"/>
        <v>317.39999999999998</v>
      </c>
    </row>
    <row r="39" spans="1:6">
      <c r="A39" s="110" t="s">
        <v>301</v>
      </c>
      <c r="B39" s="110">
        <v>610</v>
      </c>
      <c r="C39" s="111" t="s">
        <v>104</v>
      </c>
      <c r="D39" s="37">
        <f>' № 5  рп, кцср, квр'!E561</f>
        <v>317.39999999999998</v>
      </c>
      <c r="E39" s="37">
        <f>' № 5  рп, кцср, квр'!F561</f>
        <v>317.39999999999998</v>
      </c>
      <c r="F39" s="37">
        <f>' № 5  рп, кцср, квр'!G561</f>
        <v>317.39999999999998</v>
      </c>
    </row>
    <row r="40" spans="1:6" ht="63">
      <c r="A40" s="110">
        <v>2110500000</v>
      </c>
      <c r="B40" s="110"/>
      <c r="C40" s="55" t="s">
        <v>246</v>
      </c>
      <c r="D40" s="37">
        <f>D44+D47+D41</f>
        <v>23040</v>
      </c>
      <c r="E40" s="37">
        <f t="shared" ref="E40:F40" si="6">E44+E47+E41</f>
        <v>0</v>
      </c>
      <c r="F40" s="37">
        <f t="shared" si="6"/>
        <v>0</v>
      </c>
    </row>
    <row r="41" spans="1:6" ht="47.25">
      <c r="A41" s="109">
        <v>2110511040</v>
      </c>
      <c r="B41" s="110"/>
      <c r="C41" s="93" t="s">
        <v>334</v>
      </c>
      <c r="D41" s="101">
        <f>D42</f>
        <v>9680</v>
      </c>
      <c r="E41" s="101">
        <f t="shared" ref="E41:F41" si="7">E42</f>
        <v>0</v>
      </c>
      <c r="F41" s="101">
        <f t="shared" si="7"/>
        <v>0</v>
      </c>
    </row>
    <row r="42" spans="1:6" ht="31.5">
      <c r="A42" s="222">
        <v>2110511040</v>
      </c>
      <c r="B42" s="222" t="s">
        <v>69</v>
      </c>
      <c r="C42" s="224" t="s">
        <v>95</v>
      </c>
      <c r="D42" s="101">
        <f>D43</f>
        <v>9680</v>
      </c>
      <c r="E42" s="101">
        <f t="shared" ref="E42:F42" si="8">E43</f>
        <v>0</v>
      </c>
      <c r="F42" s="101">
        <f t="shared" si="8"/>
        <v>0</v>
      </c>
    </row>
    <row r="43" spans="1:6" ht="31.5">
      <c r="A43" s="222">
        <v>2110511040</v>
      </c>
      <c r="B43" s="223">
        <v>240</v>
      </c>
      <c r="C43" s="224" t="s">
        <v>220</v>
      </c>
      <c r="D43" s="101">
        <f>' № 5  рп, кцср, квр'!E363</f>
        <v>9680</v>
      </c>
      <c r="E43" s="101">
        <f>' № 5  рп, кцср, квр'!F363</f>
        <v>0</v>
      </c>
      <c r="F43" s="101">
        <f>' № 5  рп, кцср, квр'!G363</f>
        <v>0</v>
      </c>
    </row>
    <row r="44" spans="1:6" ht="31.5">
      <c r="A44" s="109" t="s">
        <v>314</v>
      </c>
      <c r="B44" s="109"/>
      <c r="C44" s="111" t="s">
        <v>311</v>
      </c>
      <c r="D44" s="101">
        <f>D45</f>
        <v>10940</v>
      </c>
      <c r="E44" s="101">
        <f t="shared" ref="E44:F44" si="9">E45</f>
        <v>0</v>
      </c>
      <c r="F44" s="101">
        <f t="shared" si="9"/>
        <v>0</v>
      </c>
    </row>
    <row r="45" spans="1:6" ht="31.5">
      <c r="A45" s="225" t="s">
        <v>314</v>
      </c>
      <c r="B45" s="94">
        <v>600</v>
      </c>
      <c r="C45" s="93" t="s">
        <v>98</v>
      </c>
      <c r="D45" s="101">
        <f>D46</f>
        <v>10940</v>
      </c>
      <c r="E45" s="101">
        <f t="shared" ref="E45:F45" si="10">E46</f>
        <v>0</v>
      </c>
      <c r="F45" s="101">
        <f t="shared" si="10"/>
        <v>0</v>
      </c>
    </row>
    <row r="46" spans="1:6">
      <c r="A46" s="225" t="s">
        <v>314</v>
      </c>
      <c r="B46" s="92">
        <v>610</v>
      </c>
      <c r="C46" s="93" t="s">
        <v>104</v>
      </c>
      <c r="D46" s="101">
        <f>' № 5  рп, кцср, квр'!E415</f>
        <v>10940</v>
      </c>
      <c r="E46" s="101">
        <f>' № 5  рп, кцср, квр'!F415</f>
        <v>0</v>
      </c>
      <c r="F46" s="101">
        <f>' № 5  рп, кцср, квр'!G415</f>
        <v>0</v>
      </c>
    </row>
    <row r="47" spans="1:6" ht="47.25">
      <c r="A47" s="109" t="s">
        <v>333</v>
      </c>
      <c r="B47" s="110"/>
      <c r="C47" s="93" t="s">
        <v>252</v>
      </c>
      <c r="D47" s="101">
        <f>D48</f>
        <v>2420</v>
      </c>
      <c r="E47" s="101">
        <f t="shared" ref="E47:F47" si="11">E48</f>
        <v>0</v>
      </c>
      <c r="F47" s="101">
        <f t="shared" si="11"/>
        <v>0</v>
      </c>
    </row>
    <row r="48" spans="1:6" ht="31.5">
      <c r="A48" s="222" t="s">
        <v>333</v>
      </c>
      <c r="B48" s="222" t="s">
        <v>69</v>
      </c>
      <c r="C48" s="224" t="s">
        <v>95</v>
      </c>
      <c r="D48" s="101">
        <f>D49</f>
        <v>2420</v>
      </c>
      <c r="E48" s="101">
        <f t="shared" ref="E48:F48" si="12">E49</f>
        <v>0</v>
      </c>
      <c r="F48" s="101">
        <f t="shared" si="12"/>
        <v>0</v>
      </c>
    </row>
    <row r="49" spans="1:6" ht="31.5">
      <c r="A49" s="222" t="s">
        <v>333</v>
      </c>
      <c r="B49" s="223">
        <v>240</v>
      </c>
      <c r="C49" s="224" t="s">
        <v>220</v>
      </c>
      <c r="D49" s="101">
        <f>' № 5  рп, кцср, квр'!E366</f>
        <v>2420</v>
      </c>
      <c r="E49" s="101">
        <f>' № 5  рп, кцср, квр'!F366</f>
        <v>0</v>
      </c>
      <c r="F49" s="101">
        <f>' № 5  рп, кцср, квр'!G366</f>
        <v>0</v>
      </c>
    </row>
    <row r="50" spans="1:6" ht="31.5">
      <c r="A50" s="110">
        <v>2110700000</v>
      </c>
      <c r="B50" s="110"/>
      <c r="C50" s="111" t="s">
        <v>279</v>
      </c>
      <c r="D50" s="95">
        <f t="shared" ref="D50:F52" si="13">D51</f>
        <v>4908.3999999999996</v>
      </c>
      <c r="E50" s="95">
        <f t="shared" si="13"/>
        <v>4908.3999999999996</v>
      </c>
      <c r="F50" s="95">
        <f t="shared" si="13"/>
        <v>4908.3999999999996</v>
      </c>
    </row>
    <row r="51" spans="1:6" ht="47.25">
      <c r="A51" s="110">
        <v>2110720020</v>
      </c>
      <c r="B51" s="110"/>
      <c r="C51" s="111" t="s">
        <v>286</v>
      </c>
      <c r="D51" s="95">
        <f t="shared" si="13"/>
        <v>4908.3999999999996</v>
      </c>
      <c r="E51" s="95">
        <f t="shared" si="13"/>
        <v>4908.3999999999996</v>
      </c>
      <c r="F51" s="95">
        <f t="shared" si="13"/>
        <v>4908.3999999999996</v>
      </c>
    </row>
    <row r="52" spans="1:6" ht="31.5">
      <c r="A52" s="110">
        <v>2110720020</v>
      </c>
      <c r="B52" s="109" t="s">
        <v>97</v>
      </c>
      <c r="C52" s="153" t="s">
        <v>98</v>
      </c>
      <c r="D52" s="95">
        <f t="shared" si="13"/>
        <v>4908.3999999999996</v>
      </c>
      <c r="E52" s="95">
        <f t="shared" si="13"/>
        <v>4908.3999999999996</v>
      </c>
      <c r="F52" s="95">
        <f t="shared" si="13"/>
        <v>4908.3999999999996</v>
      </c>
    </row>
    <row r="53" spans="1:6">
      <c r="A53" s="110">
        <v>2110720020</v>
      </c>
      <c r="B53" s="110">
        <v>610</v>
      </c>
      <c r="C53" s="153" t="s">
        <v>104</v>
      </c>
      <c r="D53" s="95">
        <f>' № 5  рп, кцср, квр'!E419</f>
        <v>4908.3999999999996</v>
      </c>
      <c r="E53" s="95">
        <f>' № 5  рп, кцср, квр'!F419</f>
        <v>4908.3999999999996</v>
      </c>
      <c r="F53" s="95">
        <f>' № 5  рп, кцср, квр'!G419</f>
        <v>4908.3999999999996</v>
      </c>
    </row>
    <row r="54" spans="1:6" ht="63">
      <c r="A54" s="152">
        <v>2110800000</v>
      </c>
      <c r="B54" s="152"/>
      <c r="C54" s="102" t="s">
        <v>359</v>
      </c>
      <c r="D54" s="95">
        <f>D55</f>
        <v>167.6</v>
      </c>
      <c r="E54" s="95">
        <f t="shared" ref="E54:F54" si="14">E55</f>
        <v>0</v>
      </c>
      <c r="F54" s="95">
        <f t="shared" si="14"/>
        <v>0</v>
      </c>
    </row>
    <row r="55" spans="1:6" ht="31.5">
      <c r="A55" s="156">
        <v>2110820030</v>
      </c>
      <c r="B55" s="156"/>
      <c r="C55" s="157" t="s">
        <v>346</v>
      </c>
      <c r="D55" s="95">
        <f>D56</f>
        <v>167.6</v>
      </c>
      <c r="E55" s="95">
        <f t="shared" ref="E55:F56" si="15">E56</f>
        <v>0</v>
      </c>
      <c r="F55" s="95">
        <f t="shared" si="15"/>
        <v>0</v>
      </c>
    </row>
    <row r="56" spans="1:6" ht="31.5">
      <c r="A56" s="156">
        <v>2110820030</v>
      </c>
      <c r="B56" s="155" t="s">
        <v>97</v>
      </c>
      <c r="C56" s="157" t="s">
        <v>98</v>
      </c>
      <c r="D56" s="95">
        <f>D57</f>
        <v>167.6</v>
      </c>
      <c r="E56" s="95">
        <f t="shared" si="15"/>
        <v>0</v>
      </c>
      <c r="F56" s="95">
        <f t="shared" si="15"/>
        <v>0</v>
      </c>
    </row>
    <row r="57" spans="1:6">
      <c r="A57" s="156">
        <v>2110820030</v>
      </c>
      <c r="B57" s="156">
        <v>610</v>
      </c>
      <c r="C57" s="157" t="s">
        <v>104</v>
      </c>
      <c r="D57" s="95">
        <f>' № 5  рп, кцср, квр'!E423</f>
        <v>167.6</v>
      </c>
      <c r="E57" s="95">
        <f>' № 5  рп, кцср, квр'!F423</f>
        <v>0</v>
      </c>
      <c r="F57" s="95">
        <f>' № 5  рп, кцср, квр'!G423</f>
        <v>0</v>
      </c>
    </row>
    <row r="58" spans="1:6" ht="47.25">
      <c r="A58" s="133">
        <v>2111000000</v>
      </c>
      <c r="B58" s="133"/>
      <c r="C58" s="134" t="s">
        <v>343</v>
      </c>
      <c r="D58" s="95">
        <f>D62+D65+D59</f>
        <v>3046.9</v>
      </c>
      <c r="E58" s="95">
        <f t="shared" ref="E58:F58" si="16">E62+E65+E59</f>
        <v>0</v>
      </c>
      <c r="F58" s="95">
        <f t="shared" si="16"/>
        <v>0</v>
      </c>
    </row>
    <row r="59" spans="1:6" ht="47.25">
      <c r="A59" s="149">
        <v>2111011350</v>
      </c>
      <c r="B59" s="149"/>
      <c r="C59" s="150" t="s">
        <v>358</v>
      </c>
      <c r="D59" s="95">
        <f>D60</f>
        <v>1485</v>
      </c>
      <c r="E59" s="95">
        <f t="shared" ref="E59:F60" si="17">E60</f>
        <v>0</v>
      </c>
      <c r="F59" s="95">
        <f t="shared" si="17"/>
        <v>0</v>
      </c>
    </row>
    <row r="60" spans="1:6" ht="31.5">
      <c r="A60" s="149">
        <v>2111011350</v>
      </c>
      <c r="B60" s="148" t="s">
        <v>69</v>
      </c>
      <c r="C60" s="150" t="s">
        <v>95</v>
      </c>
      <c r="D60" s="95">
        <f>D61</f>
        <v>1485</v>
      </c>
      <c r="E60" s="95">
        <f t="shared" si="17"/>
        <v>0</v>
      </c>
      <c r="F60" s="95">
        <f t="shared" si="17"/>
        <v>0</v>
      </c>
    </row>
    <row r="61" spans="1:6" ht="31.5">
      <c r="A61" s="149">
        <v>2111011350</v>
      </c>
      <c r="B61" s="149">
        <v>240</v>
      </c>
      <c r="C61" s="150" t="s">
        <v>220</v>
      </c>
      <c r="D61" s="95">
        <f>' № 5  рп, кцср, квр'!E370</f>
        <v>1485</v>
      </c>
      <c r="E61" s="95">
        <f>' № 5  рп, кцср, квр'!F370</f>
        <v>0</v>
      </c>
      <c r="F61" s="95">
        <f>' № 5  рп, кцср, квр'!G370</f>
        <v>0</v>
      </c>
    </row>
    <row r="62" spans="1:6" ht="31.5">
      <c r="A62" s="230" t="s">
        <v>735</v>
      </c>
      <c r="B62" s="230"/>
      <c r="C62" s="232" t="s">
        <v>737</v>
      </c>
      <c r="D62" s="95">
        <f>D63</f>
        <v>1546.9</v>
      </c>
      <c r="E62" s="95">
        <f t="shared" ref="E62:F63" si="18">E63</f>
        <v>0</v>
      </c>
      <c r="F62" s="95">
        <f t="shared" si="18"/>
        <v>0</v>
      </c>
    </row>
    <row r="63" spans="1:6" ht="31.5">
      <c r="A63" s="230" t="s">
        <v>735</v>
      </c>
      <c r="B63" s="230" t="s">
        <v>69</v>
      </c>
      <c r="C63" s="232" t="s">
        <v>95</v>
      </c>
      <c r="D63" s="95">
        <f>D64</f>
        <v>1546.9</v>
      </c>
      <c r="E63" s="95">
        <f t="shared" si="18"/>
        <v>0</v>
      </c>
      <c r="F63" s="95">
        <f t="shared" si="18"/>
        <v>0</v>
      </c>
    </row>
    <row r="64" spans="1:6" ht="31.5">
      <c r="A64" s="230" t="s">
        <v>735</v>
      </c>
      <c r="B64" s="230">
        <v>240</v>
      </c>
      <c r="C64" s="232" t="s">
        <v>220</v>
      </c>
      <c r="D64" s="95">
        <f>' № 5  рп, кцср, квр'!E373</f>
        <v>1546.9</v>
      </c>
      <c r="E64" s="95">
        <f>' № 5  рп, кцср, квр'!F373</f>
        <v>0</v>
      </c>
      <c r="F64" s="95">
        <f>' № 5  рп, кцср, квр'!G373</f>
        <v>0</v>
      </c>
    </row>
    <row r="65" spans="1:6" ht="36" customHeight="1">
      <c r="A65" s="133" t="s">
        <v>344</v>
      </c>
      <c r="B65" s="133"/>
      <c r="C65" s="134" t="s">
        <v>345</v>
      </c>
      <c r="D65" s="95">
        <f>D66</f>
        <v>15</v>
      </c>
      <c r="E65" s="95">
        <f t="shared" ref="E65:F66" si="19">E66</f>
        <v>0</v>
      </c>
      <c r="F65" s="95">
        <f t="shared" si="19"/>
        <v>0</v>
      </c>
    </row>
    <row r="66" spans="1:6" ht="31.5">
      <c r="A66" s="133" t="s">
        <v>344</v>
      </c>
      <c r="B66" s="138" t="s">
        <v>69</v>
      </c>
      <c r="C66" s="140" t="s">
        <v>95</v>
      </c>
      <c r="D66" s="95">
        <f>D67</f>
        <v>15</v>
      </c>
      <c r="E66" s="95">
        <f t="shared" si="19"/>
        <v>0</v>
      </c>
      <c r="F66" s="95">
        <f t="shared" si="19"/>
        <v>0</v>
      </c>
    </row>
    <row r="67" spans="1:6" ht="31.5">
      <c r="A67" s="133" t="s">
        <v>344</v>
      </c>
      <c r="B67" s="139">
        <v>240</v>
      </c>
      <c r="C67" s="140" t="s">
        <v>220</v>
      </c>
      <c r="D67" s="95">
        <f>' № 5  рп, кцср, квр'!E376</f>
        <v>15</v>
      </c>
      <c r="E67" s="95">
        <f>' № 5  рп, кцср, квр'!F376</f>
        <v>0</v>
      </c>
      <c r="F67" s="95">
        <f>' № 5  рп, кцср, квр'!G376</f>
        <v>0</v>
      </c>
    </row>
    <row r="68" spans="1:6" ht="47.25">
      <c r="A68" s="185">
        <v>2111200000</v>
      </c>
      <c r="B68" s="185"/>
      <c r="C68" s="187" t="s">
        <v>380</v>
      </c>
      <c r="D68" s="95">
        <f>D69</f>
        <v>419.8</v>
      </c>
      <c r="E68" s="95">
        <f t="shared" ref="E68:F70" si="20">E69</f>
        <v>419.8</v>
      </c>
      <c r="F68" s="95">
        <f t="shared" si="20"/>
        <v>419.8</v>
      </c>
    </row>
    <row r="69" spans="1:6" ht="47.25">
      <c r="A69" s="185">
        <v>2111220020</v>
      </c>
      <c r="B69" s="185"/>
      <c r="C69" s="187" t="s">
        <v>381</v>
      </c>
      <c r="D69" s="95">
        <f>D70</f>
        <v>419.8</v>
      </c>
      <c r="E69" s="95">
        <f t="shared" si="20"/>
        <v>419.8</v>
      </c>
      <c r="F69" s="95">
        <f t="shared" si="20"/>
        <v>419.8</v>
      </c>
    </row>
    <row r="70" spans="1:6" ht="31.5">
      <c r="A70" s="185">
        <v>2111220020</v>
      </c>
      <c r="B70" s="184" t="s">
        <v>97</v>
      </c>
      <c r="C70" s="186" t="s">
        <v>98</v>
      </c>
      <c r="D70" s="95">
        <f>D71</f>
        <v>419.8</v>
      </c>
      <c r="E70" s="95">
        <f t="shared" si="20"/>
        <v>419.8</v>
      </c>
      <c r="F70" s="95">
        <f t="shared" si="20"/>
        <v>419.8</v>
      </c>
    </row>
    <row r="71" spans="1:6">
      <c r="A71" s="185">
        <v>2111220020</v>
      </c>
      <c r="B71" s="185">
        <v>610</v>
      </c>
      <c r="C71" s="186" t="s">
        <v>104</v>
      </c>
      <c r="D71" s="95">
        <f>' № 5  рп, кцср, квр'!E427</f>
        <v>419.8</v>
      </c>
      <c r="E71" s="95">
        <f>' № 5  рп, кцср, квр'!F427</f>
        <v>419.8</v>
      </c>
      <c r="F71" s="95">
        <f>' № 5  рп, кцср, квр'!G427</f>
        <v>419.8</v>
      </c>
    </row>
    <row r="72" spans="1:6" ht="31.5">
      <c r="A72" s="203" t="s">
        <v>429</v>
      </c>
      <c r="B72" s="214"/>
      <c r="C72" s="205" t="s">
        <v>434</v>
      </c>
      <c r="D72" s="21">
        <f>D73+D76+D79</f>
        <v>56358.700000000004</v>
      </c>
      <c r="E72" s="21">
        <f t="shared" ref="E72:F72" si="21">E73+E76+E79</f>
        <v>0</v>
      </c>
      <c r="F72" s="21">
        <f t="shared" si="21"/>
        <v>0</v>
      </c>
    </row>
    <row r="73" spans="1:6" ht="31.5">
      <c r="A73" s="203" t="s">
        <v>430</v>
      </c>
      <c r="B73" s="204"/>
      <c r="C73" s="205" t="s">
        <v>426</v>
      </c>
      <c r="D73" s="21">
        <f>D74</f>
        <v>54332.3</v>
      </c>
      <c r="E73" s="21">
        <f t="shared" ref="E73:F74" si="22">E74</f>
        <v>0</v>
      </c>
      <c r="F73" s="21">
        <f t="shared" si="22"/>
        <v>0</v>
      </c>
    </row>
    <row r="74" spans="1:6" ht="31.5">
      <c r="A74" s="203" t="s">
        <v>430</v>
      </c>
      <c r="B74" s="203" t="s">
        <v>69</v>
      </c>
      <c r="C74" s="205" t="s">
        <v>95</v>
      </c>
      <c r="D74" s="21">
        <f>D75</f>
        <v>54332.3</v>
      </c>
      <c r="E74" s="21">
        <f t="shared" si="22"/>
        <v>0</v>
      </c>
      <c r="F74" s="21">
        <f t="shared" si="22"/>
        <v>0</v>
      </c>
    </row>
    <row r="75" spans="1:6" ht="31.5">
      <c r="A75" s="203" t="s">
        <v>430</v>
      </c>
      <c r="B75" s="204">
        <v>240</v>
      </c>
      <c r="C75" s="205" t="s">
        <v>220</v>
      </c>
      <c r="D75" s="21">
        <f>' № 5  рп, кцср, квр'!E431</f>
        <v>54332.3</v>
      </c>
      <c r="E75" s="21">
        <f>' № 5  рп, кцср, квр'!F431</f>
        <v>0</v>
      </c>
      <c r="F75" s="21">
        <f>' № 5  рп, кцср, квр'!G431</f>
        <v>0</v>
      </c>
    </row>
    <row r="76" spans="1:6" ht="31.5">
      <c r="A76" s="203" t="s">
        <v>431</v>
      </c>
      <c r="B76" s="204"/>
      <c r="C76" s="205" t="s">
        <v>427</v>
      </c>
      <c r="D76" s="21">
        <f>D77</f>
        <v>1823.8</v>
      </c>
      <c r="E76" s="21">
        <f t="shared" ref="E76:F77" si="23">E77</f>
        <v>0</v>
      </c>
      <c r="F76" s="21">
        <f t="shared" si="23"/>
        <v>0</v>
      </c>
    </row>
    <row r="77" spans="1:6" ht="31.5">
      <c r="A77" s="203" t="s">
        <v>431</v>
      </c>
      <c r="B77" s="203" t="s">
        <v>69</v>
      </c>
      <c r="C77" s="205" t="s">
        <v>95</v>
      </c>
      <c r="D77" s="21">
        <f>D78</f>
        <v>1823.8</v>
      </c>
      <c r="E77" s="21">
        <f t="shared" si="23"/>
        <v>0</v>
      </c>
      <c r="F77" s="21">
        <f t="shared" si="23"/>
        <v>0</v>
      </c>
    </row>
    <row r="78" spans="1:6" ht="31.5">
      <c r="A78" s="203" t="s">
        <v>431</v>
      </c>
      <c r="B78" s="204">
        <v>240</v>
      </c>
      <c r="C78" s="205" t="s">
        <v>220</v>
      </c>
      <c r="D78" s="21">
        <f>' № 5  рп, кцср, квр'!E434</f>
        <v>1823.8</v>
      </c>
      <c r="E78" s="21">
        <f>' № 5  рп, кцср, квр'!F434</f>
        <v>0</v>
      </c>
      <c r="F78" s="21">
        <f>' № 5  рп, кцср, квр'!G434</f>
        <v>0</v>
      </c>
    </row>
    <row r="79" spans="1:6" ht="31.5">
      <c r="A79" s="203" t="s">
        <v>432</v>
      </c>
      <c r="B79" s="92"/>
      <c r="C79" s="42" t="s">
        <v>428</v>
      </c>
      <c r="D79" s="21">
        <f>D80</f>
        <v>202.6</v>
      </c>
      <c r="E79" s="21">
        <f t="shared" ref="E79:F80" si="24">E80</f>
        <v>0</v>
      </c>
      <c r="F79" s="21">
        <f t="shared" si="24"/>
        <v>0</v>
      </c>
    </row>
    <row r="80" spans="1:6" ht="31.5">
      <c r="A80" s="203" t="s">
        <v>432</v>
      </c>
      <c r="B80" s="203" t="s">
        <v>69</v>
      </c>
      <c r="C80" s="205" t="s">
        <v>95</v>
      </c>
      <c r="D80" s="21">
        <f>D81</f>
        <v>202.6</v>
      </c>
      <c r="E80" s="21">
        <f t="shared" si="24"/>
        <v>0</v>
      </c>
      <c r="F80" s="21">
        <f t="shared" si="24"/>
        <v>0</v>
      </c>
    </row>
    <row r="81" spans="1:6" ht="31.5">
      <c r="A81" s="203" t="s">
        <v>432</v>
      </c>
      <c r="B81" s="204">
        <v>240</v>
      </c>
      <c r="C81" s="205" t="s">
        <v>220</v>
      </c>
      <c r="D81" s="21">
        <f>' № 5  рп, кцср, квр'!E437</f>
        <v>202.6</v>
      </c>
      <c r="E81" s="21">
        <f>' № 5  рп, кцср, квр'!F437</f>
        <v>0</v>
      </c>
      <c r="F81" s="21">
        <f>' № 5  рп, кцср, квр'!G437</f>
        <v>0</v>
      </c>
    </row>
    <row r="82" spans="1:6" ht="31.5">
      <c r="A82" s="204" t="s">
        <v>435</v>
      </c>
      <c r="B82" s="204"/>
      <c r="C82" s="102" t="s">
        <v>436</v>
      </c>
      <c r="D82" s="95">
        <f>D83+D86</f>
        <v>31565.5</v>
      </c>
      <c r="E82" s="95">
        <f t="shared" ref="E82:F82" si="25">E83+E86</f>
        <v>31593.5</v>
      </c>
      <c r="F82" s="95">
        <f t="shared" si="25"/>
        <v>31593.5</v>
      </c>
    </row>
    <row r="83" spans="1:6" ht="47.25">
      <c r="A83" s="108" t="s">
        <v>437</v>
      </c>
      <c r="B83" s="204"/>
      <c r="C83" s="8" t="s">
        <v>332</v>
      </c>
      <c r="D83" s="95">
        <f t="shared" ref="D83:F84" si="26">D84</f>
        <v>2973.6</v>
      </c>
      <c r="E83" s="95">
        <f t="shared" si="26"/>
        <v>3001.6</v>
      </c>
      <c r="F83" s="95">
        <f t="shared" si="26"/>
        <v>3001.6</v>
      </c>
    </row>
    <row r="84" spans="1:6" ht="31.5">
      <c r="A84" s="108" t="s">
        <v>437</v>
      </c>
      <c r="B84" s="203" t="s">
        <v>97</v>
      </c>
      <c r="C84" s="205" t="s">
        <v>98</v>
      </c>
      <c r="D84" s="95">
        <f t="shared" si="26"/>
        <v>2973.6</v>
      </c>
      <c r="E84" s="95">
        <f t="shared" si="26"/>
        <v>3001.6</v>
      </c>
      <c r="F84" s="95">
        <f t="shared" si="26"/>
        <v>3001.6</v>
      </c>
    </row>
    <row r="85" spans="1:6">
      <c r="A85" s="108" t="s">
        <v>437</v>
      </c>
      <c r="B85" s="204">
        <v>610</v>
      </c>
      <c r="C85" s="205" t="s">
        <v>104</v>
      </c>
      <c r="D85" s="95">
        <f>' № 5  рп, кцср, квр'!E441</f>
        <v>2973.6</v>
      </c>
      <c r="E85" s="95">
        <f>' № 5  рп, кцср, квр'!F441</f>
        <v>3001.6</v>
      </c>
      <c r="F85" s="95">
        <f>' № 5  рп, кцср, квр'!G441</f>
        <v>3001.6</v>
      </c>
    </row>
    <row r="86" spans="1:6" ht="47.25">
      <c r="A86" s="221" t="s">
        <v>439</v>
      </c>
      <c r="B86" s="203"/>
      <c r="C86" s="61" t="s">
        <v>271</v>
      </c>
      <c r="D86" s="21">
        <f>D87</f>
        <v>28591.9</v>
      </c>
      <c r="E86" s="21">
        <f t="shared" ref="E86:F87" si="27">E87</f>
        <v>28591.9</v>
      </c>
      <c r="F86" s="21">
        <f t="shared" si="27"/>
        <v>28591.9</v>
      </c>
    </row>
    <row r="87" spans="1:6" ht="31.5">
      <c r="A87" s="221" t="s">
        <v>439</v>
      </c>
      <c r="B87" s="203" t="s">
        <v>97</v>
      </c>
      <c r="C87" s="205" t="s">
        <v>98</v>
      </c>
      <c r="D87" s="21">
        <f>D88</f>
        <v>28591.9</v>
      </c>
      <c r="E87" s="21">
        <f t="shared" si="27"/>
        <v>28591.9</v>
      </c>
      <c r="F87" s="21">
        <f t="shared" si="27"/>
        <v>28591.9</v>
      </c>
    </row>
    <row r="88" spans="1:6">
      <c r="A88" s="221" t="s">
        <v>439</v>
      </c>
      <c r="B88" s="203">
        <v>610</v>
      </c>
      <c r="C88" s="205" t="s">
        <v>104</v>
      </c>
      <c r="D88" s="21">
        <f>' № 5  рп, кцср, квр'!E444</f>
        <v>28591.9</v>
      </c>
      <c r="E88" s="21">
        <f>' № 5  рп, кцср, квр'!F444</f>
        <v>28591.9</v>
      </c>
      <c r="F88" s="21">
        <f>' № 5  рп, кцср, квр'!G444</f>
        <v>28591.9</v>
      </c>
    </row>
    <row r="89" spans="1:6">
      <c r="A89" s="110">
        <v>2120000000</v>
      </c>
      <c r="B89" s="110"/>
      <c r="C89" s="111" t="s">
        <v>121</v>
      </c>
      <c r="D89" s="37">
        <f>D90</f>
        <v>51052.700000000004</v>
      </c>
      <c r="E89" s="37">
        <f t="shared" ref="E89:F89" si="28">E90</f>
        <v>51135.600000000006</v>
      </c>
      <c r="F89" s="37">
        <f t="shared" si="28"/>
        <v>51138.9</v>
      </c>
    </row>
    <row r="90" spans="1:6" ht="47.25">
      <c r="A90" s="110">
        <v>2120100000</v>
      </c>
      <c r="B90" s="110"/>
      <c r="C90" s="111" t="s">
        <v>122</v>
      </c>
      <c r="D90" s="37">
        <f>D94+D91+D100+D97</f>
        <v>51052.700000000004</v>
      </c>
      <c r="E90" s="37">
        <f t="shared" ref="E90:F90" si="29">E94+E91+E100+E97</f>
        <v>51135.600000000006</v>
      </c>
      <c r="F90" s="37">
        <f t="shared" si="29"/>
        <v>51138.9</v>
      </c>
    </row>
    <row r="91" spans="1:6" ht="47.25">
      <c r="A91" s="110">
        <v>2120110690</v>
      </c>
      <c r="B91" s="110"/>
      <c r="C91" s="55" t="s">
        <v>234</v>
      </c>
      <c r="D91" s="37">
        <f t="shared" ref="D91:F92" si="30">D92</f>
        <v>19606.7</v>
      </c>
      <c r="E91" s="37">
        <f t="shared" si="30"/>
        <v>19606.7</v>
      </c>
      <c r="F91" s="37">
        <f t="shared" si="30"/>
        <v>19606.7</v>
      </c>
    </row>
    <row r="92" spans="1:6" ht="31.5">
      <c r="A92" s="110">
        <v>2120110690</v>
      </c>
      <c r="B92" s="109" t="s">
        <v>97</v>
      </c>
      <c r="C92" s="55" t="s">
        <v>98</v>
      </c>
      <c r="D92" s="37">
        <f t="shared" si="30"/>
        <v>19606.7</v>
      </c>
      <c r="E92" s="37">
        <f t="shared" si="30"/>
        <v>19606.7</v>
      </c>
      <c r="F92" s="37">
        <f t="shared" si="30"/>
        <v>19606.7</v>
      </c>
    </row>
    <row r="93" spans="1:6">
      <c r="A93" s="110">
        <v>2120110690</v>
      </c>
      <c r="B93" s="110">
        <v>610</v>
      </c>
      <c r="C93" s="55" t="s">
        <v>104</v>
      </c>
      <c r="D93" s="37">
        <f>' № 5  рп, кцср, квр'!E496</f>
        <v>19606.7</v>
      </c>
      <c r="E93" s="37">
        <f>' № 5  рп, кцср, квр'!F496</f>
        <v>19606.7</v>
      </c>
      <c r="F93" s="37">
        <f>' № 5  рп, кцср, квр'!G496</f>
        <v>19606.7</v>
      </c>
    </row>
    <row r="94" spans="1:6" ht="31.5">
      <c r="A94" s="110">
        <v>2120120010</v>
      </c>
      <c r="B94" s="110"/>
      <c r="C94" s="111" t="s">
        <v>123</v>
      </c>
      <c r="D94" s="37">
        <f t="shared" ref="D94:F95" si="31">D95</f>
        <v>30126.500000000004</v>
      </c>
      <c r="E94" s="37">
        <f t="shared" si="31"/>
        <v>30209.4</v>
      </c>
      <c r="F94" s="37">
        <f t="shared" si="31"/>
        <v>30212.7</v>
      </c>
    </row>
    <row r="95" spans="1:6" ht="31.5">
      <c r="A95" s="110">
        <v>2120120010</v>
      </c>
      <c r="B95" s="109" t="s">
        <v>97</v>
      </c>
      <c r="C95" s="111" t="s">
        <v>98</v>
      </c>
      <c r="D95" s="37">
        <f t="shared" si="31"/>
        <v>30126.500000000004</v>
      </c>
      <c r="E95" s="37">
        <f t="shared" si="31"/>
        <v>30209.4</v>
      </c>
      <c r="F95" s="37">
        <f t="shared" si="31"/>
        <v>30212.7</v>
      </c>
    </row>
    <row r="96" spans="1:6">
      <c r="A96" s="110">
        <v>2120120010</v>
      </c>
      <c r="B96" s="110">
        <v>610</v>
      </c>
      <c r="C96" s="111" t="s">
        <v>104</v>
      </c>
      <c r="D96" s="37">
        <f>' № 5  рп, кцср, квр'!E499+' № 5  рп, кцср, квр'!E449</f>
        <v>30126.500000000004</v>
      </c>
      <c r="E96" s="37">
        <f>' № 5  рп, кцср, квр'!F499+' № 5  рп, кцср, квр'!F449</f>
        <v>30209.4</v>
      </c>
      <c r="F96" s="37">
        <f>' № 5  рп, кцср, квр'!G499+' № 5  рп, кцср, квр'!G449</f>
        <v>30212.7</v>
      </c>
    </row>
    <row r="97" spans="1:6" ht="31.5">
      <c r="A97" s="110">
        <v>2120120020</v>
      </c>
      <c r="B97" s="110"/>
      <c r="C97" s="111" t="s">
        <v>327</v>
      </c>
      <c r="D97" s="37">
        <f t="shared" ref="D97:F98" si="32">D98</f>
        <v>1121.4000000000001</v>
      </c>
      <c r="E97" s="37">
        <f t="shared" si="32"/>
        <v>1121.4000000000001</v>
      </c>
      <c r="F97" s="37">
        <f t="shared" si="32"/>
        <v>1121.4000000000001</v>
      </c>
    </row>
    <row r="98" spans="1:6" ht="31.5">
      <c r="A98" s="110">
        <v>2120120020</v>
      </c>
      <c r="B98" s="109" t="s">
        <v>97</v>
      </c>
      <c r="C98" s="111" t="s">
        <v>98</v>
      </c>
      <c r="D98" s="37">
        <f t="shared" si="32"/>
        <v>1121.4000000000001</v>
      </c>
      <c r="E98" s="37">
        <f t="shared" si="32"/>
        <v>1121.4000000000001</v>
      </c>
      <c r="F98" s="37">
        <f t="shared" si="32"/>
        <v>1121.4000000000001</v>
      </c>
    </row>
    <row r="99" spans="1:6">
      <c r="A99" s="110">
        <v>2120120020</v>
      </c>
      <c r="B99" s="110">
        <v>610</v>
      </c>
      <c r="C99" s="111" t="s">
        <v>104</v>
      </c>
      <c r="D99" s="37">
        <f>' № 5  рп, кцср, квр'!E502</f>
        <v>1121.4000000000001</v>
      </c>
      <c r="E99" s="37">
        <f>' № 5  рп, кцср, квр'!F502</f>
        <v>1121.4000000000001</v>
      </c>
      <c r="F99" s="37">
        <f>' № 5  рп, кцср, квр'!G502</f>
        <v>1121.4000000000001</v>
      </c>
    </row>
    <row r="100" spans="1:6" ht="47.25">
      <c r="A100" s="110" t="s">
        <v>289</v>
      </c>
      <c r="B100" s="110"/>
      <c r="C100" s="55" t="s">
        <v>243</v>
      </c>
      <c r="D100" s="37">
        <f t="shared" ref="D100:F101" si="33">D101</f>
        <v>198.10000000000002</v>
      </c>
      <c r="E100" s="37">
        <f t="shared" si="33"/>
        <v>198.10000000000002</v>
      </c>
      <c r="F100" s="37">
        <f t="shared" si="33"/>
        <v>198.10000000000002</v>
      </c>
    </row>
    <row r="101" spans="1:6" ht="31.5">
      <c r="A101" s="110" t="s">
        <v>289</v>
      </c>
      <c r="B101" s="109" t="s">
        <v>97</v>
      </c>
      <c r="C101" s="55" t="s">
        <v>98</v>
      </c>
      <c r="D101" s="37">
        <f t="shared" si="33"/>
        <v>198.10000000000002</v>
      </c>
      <c r="E101" s="37">
        <f t="shared" si="33"/>
        <v>198.10000000000002</v>
      </c>
      <c r="F101" s="37">
        <f t="shared" si="33"/>
        <v>198.10000000000002</v>
      </c>
    </row>
    <row r="102" spans="1:6">
      <c r="A102" s="110" t="s">
        <v>289</v>
      </c>
      <c r="B102" s="110">
        <v>610</v>
      </c>
      <c r="C102" s="55" t="s">
        <v>104</v>
      </c>
      <c r="D102" s="37">
        <f>' № 5  рп, кцср, квр'!E505</f>
        <v>198.10000000000002</v>
      </c>
      <c r="E102" s="37">
        <f>' № 5  рп, кцср, квр'!F505</f>
        <v>198.10000000000002</v>
      </c>
      <c r="F102" s="37">
        <f>' № 5  рп, кцср, квр'!G505</f>
        <v>198.10000000000002</v>
      </c>
    </row>
    <row r="103" spans="1:6" ht="31.5">
      <c r="A103" s="109">
        <v>2130000000</v>
      </c>
      <c r="B103" s="24"/>
      <c r="C103" s="49" t="s">
        <v>114</v>
      </c>
      <c r="D103" s="37">
        <f>D104+D114+D118+D122</f>
        <v>1850.3999999999999</v>
      </c>
      <c r="E103" s="37">
        <f>E104+E114+E118+E122</f>
        <v>1850.3999999999999</v>
      </c>
      <c r="F103" s="37">
        <f>F104+F114+F118+F122</f>
        <v>1850.3999999999999</v>
      </c>
    </row>
    <row r="104" spans="1:6" ht="31.5">
      <c r="A104" s="110">
        <v>2130100000</v>
      </c>
      <c r="B104" s="24"/>
      <c r="C104" s="49" t="s">
        <v>208</v>
      </c>
      <c r="D104" s="37">
        <f>D105+D111+D108</f>
        <v>557.79999999999995</v>
      </c>
      <c r="E104" s="37">
        <f>E105+E111+E108</f>
        <v>557.79999999999995</v>
      </c>
      <c r="F104" s="37">
        <f>F105+F111+F108</f>
        <v>557.79999999999995</v>
      </c>
    </row>
    <row r="105" spans="1:6" ht="31.5">
      <c r="A105" s="109">
        <v>2130120260</v>
      </c>
      <c r="B105" s="24"/>
      <c r="C105" s="49" t="s">
        <v>209</v>
      </c>
      <c r="D105" s="37">
        <f t="shared" ref="D105:F106" si="34">D106</f>
        <v>125.8</v>
      </c>
      <c r="E105" s="37">
        <f t="shared" si="34"/>
        <v>125.8</v>
      </c>
      <c r="F105" s="37">
        <f t="shared" si="34"/>
        <v>125.8</v>
      </c>
    </row>
    <row r="106" spans="1:6" ht="31.5">
      <c r="A106" s="109">
        <v>2130120260</v>
      </c>
      <c r="B106" s="110" t="s">
        <v>69</v>
      </c>
      <c r="C106" s="49" t="s">
        <v>95</v>
      </c>
      <c r="D106" s="37">
        <f t="shared" si="34"/>
        <v>125.8</v>
      </c>
      <c r="E106" s="37">
        <f t="shared" si="34"/>
        <v>125.8</v>
      </c>
      <c r="F106" s="37">
        <f t="shared" si="34"/>
        <v>125.8</v>
      </c>
    </row>
    <row r="107" spans="1:6" ht="31.5">
      <c r="A107" s="109">
        <v>2130120260</v>
      </c>
      <c r="B107" s="110">
        <v>240</v>
      </c>
      <c r="C107" s="49" t="s">
        <v>220</v>
      </c>
      <c r="D107" s="37">
        <f>' № 5  рп, кцср, квр'!E566</f>
        <v>125.8</v>
      </c>
      <c r="E107" s="37">
        <f>' № 5  рп, кцср, квр'!F566</f>
        <v>125.8</v>
      </c>
      <c r="F107" s="37">
        <f>' № 5  рп, кцср, квр'!G566</f>
        <v>125.8</v>
      </c>
    </row>
    <row r="108" spans="1:6" ht="31.5">
      <c r="A108" s="109">
        <v>2130111080</v>
      </c>
      <c r="B108" s="110"/>
      <c r="C108" s="111" t="s">
        <v>239</v>
      </c>
      <c r="D108" s="37">
        <f t="shared" ref="D108:F109" si="35">D109</f>
        <v>178.5</v>
      </c>
      <c r="E108" s="37">
        <f t="shared" si="35"/>
        <v>178.5</v>
      </c>
      <c r="F108" s="37">
        <f t="shared" si="35"/>
        <v>178.5</v>
      </c>
    </row>
    <row r="109" spans="1:6" ht="31.5">
      <c r="A109" s="109">
        <v>2130111080</v>
      </c>
      <c r="B109" s="109" t="s">
        <v>97</v>
      </c>
      <c r="C109" s="111" t="s">
        <v>98</v>
      </c>
      <c r="D109" s="37">
        <f t="shared" si="35"/>
        <v>178.5</v>
      </c>
      <c r="E109" s="37">
        <f t="shared" si="35"/>
        <v>178.5</v>
      </c>
      <c r="F109" s="37">
        <f t="shared" si="35"/>
        <v>178.5</v>
      </c>
    </row>
    <row r="110" spans="1:6">
      <c r="A110" s="109">
        <v>2130111080</v>
      </c>
      <c r="B110" s="110">
        <v>610</v>
      </c>
      <c r="C110" s="111" t="s">
        <v>104</v>
      </c>
      <c r="D110" s="37">
        <f>' № 5  рп, кцср, квр'!E454</f>
        <v>178.5</v>
      </c>
      <c r="E110" s="37">
        <f>' № 5  рп, кцср, квр'!F454</f>
        <v>178.5</v>
      </c>
      <c r="F110" s="37">
        <f>' № 5  рп, кцср, квр'!G454</f>
        <v>178.5</v>
      </c>
    </row>
    <row r="111" spans="1:6" ht="31.5">
      <c r="A111" s="109" t="s">
        <v>300</v>
      </c>
      <c r="B111" s="110"/>
      <c r="C111" s="111" t="s">
        <v>225</v>
      </c>
      <c r="D111" s="37">
        <f t="shared" ref="D111:F112" si="36">D112</f>
        <v>253.5</v>
      </c>
      <c r="E111" s="37">
        <f t="shared" si="36"/>
        <v>253.5</v>
      </c>
      <c r="F111" s="37">
        <f t="shared" si="36"/>
        <v>253.5</v>
      </c>
    </row>
    <row r="112" spans="1:6" ht="31.5">
      <c r="A112" s="109" t="s">
        <v>300</v>
      </c>
      <c r="B112" s="109" t="s">
        <v>97</v>
      </c>
      <c r="C112" s="111" t="s">
        <v>98</v>
      </c>
      <c r="D112" s="37">
        <f t="shared" si="36"/>
        <v>253.5</v>
      </c>
      <c r="E112" s="37">
        <f t="shared" si="36"/>
        <v>253.5</v>
      </c>
      <c r="F112" s="37">
        <f t="shared" si="36"/>
        <v>253.5</v>
      </c>
    </row>
    <row r="113" spans="1:7">
      <c r="A113" s="109" t="s">
        <v>300</v>
      </c>
      <c r="B113" s="110">
        <v>610</v>
      </c>
      <c r="C113" s="111" t="s">
        <v>104</v>
      </c>
      <c r="D113" s="37">
        <f>' № 5  рп, кцср, квр'!E457</f>
        <v>253.5</v>
      </c>
      <c r="E113" s="37">
        <f>' № 5  рп, кцср, квр'!F457</f>
        <v>253.5</v>
      </c>
      <c r="F113" s="37">
        <f>' № 5  рп, кцср, квр'!G457</f>
        <v>253.5</v>
      </c>
    </row>
    <row r="114" spans="1:7" ht="31.5">
      <c r="A114" s="110">
        <v>2130200000</v>
      </c>
      <c r="B114" s="110"/>
      <c r="C114" s="49" t="s">
        <v>171</v>
      </c>
      <c r="D114" s="37">
        <f t="shared" ref="D114:F116" si="37">D115</f>
        <v>114.2</v>
      </c>
      <c r="E114" s="37">
        <f t="shared" si="37"/>
        <v>114.2</v>
      </c>
      <c r="F114" s="37">
        <f t="shared" si="37"/>
        <v>114.2</v>
      </c>
    </row>
    <row r="115" spans="1:7" ht="31.5">
      <c r="A115" s="110">
        <v>2130220270</v>
      </c>
      <c r="B115" s="110"/>
      <c r="C115" s="49" t="s">
        <v>172</v>
      </c>
      <c r="D115" s="37">
        <f t="shared" si="37"/>
        <v>114.2</v>
      </c>
      <c r="E115" s="37">
        <f t="shared" si="37"/>
        <v>114.2</v>
      </c>
      <c r="F115" s="37">
        <f t="shared" si="37"/>
        <v>114.2</v>
      </c>
    </row>
    <row r="116" spans="1:7" ht="31.5">
      <c r="A116" s="110">
        <v>2130220270</v>
      </c>
      <c r="B116" s="110" t="s">
        <v>69</v>
      </c>
      <c r="C116" s="49" t="s">
        <v>95</v>
      </c>
      <c r="D116" s="37">
        <f t="shared" si="37"/>
        <v>114.2</v>
      </c>
      <c r="E116" s="37">
        <f t="shared" si="37"/>
        <v>114.2</v>
      </c>
      <c r="F116" s="37">
        <f t="shared" si="37"/>
        <v>114.2</v>
      </c>
    </row>
    <row r="117" spans="1:7" ht="31.5">
      <c r="A117" s="110">
        <v>2130220270</v>
      </c>
      <c r="B117" s="110">
        <v>240</v>
      </c>
      <c r="C117" s="49" t="s">
        <v>220</v>
      </c>
      <c r="D117" s="37">
        <f>' № 5  рп, кцср, квр'!E570+' № 5  рп, кцср, квр'!E533</f>
        <v>114.2</v>
      </c>
      <c r="E117" s="37">
        <f>' № 5  рп, кцср, квр'!F570+' № 5  рп, кцср, квр'!F533</f>
        <v>114.2</v>
      </c>
      <c r="F117" s="37">
        <f>' № 5  рп, кцср, квр'!G570+' № 5  рп, кцср, квр'!G533</f>
        <v>114.2</v>
      </c>
    </row>
    <row r="118" spans="1:7" ht="47.25">
      <c r="A118" s="109">
        <v>2130300000</v>
      </c>
      <c r="B118" s="24"/>
      <c r="C118" s="49" t="s">
        <v>115</v>
      </c>
      <c r="D118" s="37">
        <f t="shared" ref="D118:F120" si="38">D119</f>
        <v>1108.5999999999999</v>
      </c>
      <c r="E118" s="37">
        <f t="shared" si="38"/>
        <v>1108.5999999999999</v>
      </c>
      <c r="F118" s="37">
        <f t="shared" si="38"/>
        <v>1108.5999999999999</v>
      </c>
    </row>
    <row r="119" spans="1:7" ht="31.5">
      <c r="A119" s="109">
        <v>2130320280</v>
      </c>
      <c r="B119" s="24"/>
      <c r="C119" s="49" t="s">
        <v>116</v>
      </c>
      <c r="D119" s="37">
        <f t="shared" si="38"/>
        <v>1108.5999999999999</v>
      </c>
      <c r="E119" s="37">
        <f t="shared" si="38"/>
        <v>1108.5999999999999</v>
      </c>
      <c r="F119" s="37">
        <f t="shared" si="38"/>
        <v>1108.5999999999999</v>
      </c>
    </row>
    <row r="120" spans="1:7" ht="31.5">
      <c r="A120" s="109">
        <v>2130320280</v>
      </c>
      <c r="B120" s="109" t="s">
        <v>97</v>
      </c>
      <c r="C120" s="111" t="s">
        <v>98</v>
      </c>
      <c r="D120" s="37">
        <f t="shared" si="38"/>
        <v>1108.5999999999999</v>
      </c>
      <c r="E120" s="37">
        <f t="shared" si="38"/>
        <v>1108.5999999999999</v>
      </c>
      <c r="F120" s="37">
        <f t="shared" si="38"/>
        <v>1108.5999999999999</v>
      </c>
    </row>
    <row r="121" spans="1:7">
      <c r="A121" s="109">
        <v>2130320280</v>
      </c>
      <c r="B121" s="110">
        <v>610</v>
      </c>
      <c r="C121" s="111" t="s">
        <v>104</v>
      </c>
      <c r="D121" s="37">
        <f>' № 5  рп, кцср, квр'!E586+' № 5  рп, кцср, квр'!E461</f>
        <v>1108.5999999999999</v>
      </c>
      <c r="E121" s="37">
        <f>' № 5  рп, кцср, квр'!F586+' № 5  рп, кцср, квр'!F461</f>
        <v>1108.5999999999999</v>
      </c>
      <c r="F121" s="37">
        <f>' № 5  рп, кцср, квр'!G586+' № 5  рп, кцср, квр'!G461</f>
        <v>1108.5999999999999</v>
      </c>
    </row>
    <row r="122" spans="1:7" ht="31.5">
      <c r="A122" s="110">
        <v>2130400000</v>
      </c>
      <c r="B122" s="110"/>
      <c r="C122" s="49" t="s">
        <v>136</v>
      </c>
      <c r="D122" s="37">
        <f t="shared" ref="D122:F124" si="39">D123</f>
        <v>69.8</v>
      </c>
      <c r="E122" s="37">
        <f t="shared" si="39"/>
        <v>69.8</v>
      </c>
      <c r="F122" s="37">
        <f t="shared" si="39"/>
        <v>69.8</v>
      </c>
    </row>
    <row r="123" spans="1:7" ht="31.5">
      <c r="A123" s="110">
        <v>2130420290</v>
      </c>
      <c r="B123" s="110"/>
      <c r="C123" s="49" t="s">
        <v>137</v>
      </c>
      <c r="D123" s="37">
        <f t="shared" si="39"/>
        <v>69.8</v>
      </c>
      <c r="E123" s="37">
        <f t="shared" si="39"/>
        <v>69.8</v>
      </c>
      <c r="F123" s="37">
        <f t="shared" si="39"/>
        <v>69.8</v>
      </c>
    </row>
    <row r="124" spans="1:7" ht="31.5">
      <c r="A124" s="110">
        <v>2130420290</v>
      </c>
      <c r="B124" s="109" t="s">
        <v>69</v>
      </c>
      <c r="C124" s="111" t="s">
        <v>95</v>
      </c>
      <c r="D124" s="37">
        <f t="shared" si="39"/>
        <v>69.8</v>
      </c>
      <c r="E124" s="37">
        <f t="shared" si="39"/>
        <v>69.8</v>
      </c>
      <c r="F124" s="37">
        <f t="shared" si="39"/>
        <v>69.8</v>
      </c>
    </row>
    <row r="125" spans="1:7" ht="31.5">
      <c r="A125" s="110">
        <v>2130420290</v>
      </c>
      <c r="B125" s="110">
        <v>240</v>
      </c>
      <c r="C125" s="111" t="s">
        <v>220</v>
      </c>
      <c r="D125" s="37">
        <f>' № 5  рп, кцср, квр'!E537</f>
        <v>69.8</v>
      </c>
      <c r="E125" s="37">
        <f>' № 5  рп, кцср, квр'!F537</f>
        <v>69.8</v>
      </c>
      <c r="F125" s="37">
        <f>' № 5  рп, кцср, квр'!G537</f>
        <v>69.8</v>
      </c>
    </row>
    <row r="126" spans="1:7" s="34" customFormat="1" ht="47.25">
      <c r="A126" s="28">
        <v>2200000000</v>
      </c>
      <c r="B126" s="16"/>
      <c r="C126" s="52" t="s">
        <v>312</v>
      </c>
      <c r="D126" s="36">
        <f>D127+D142+D183+D242+D157</f>
        <v>118469.70000000001</v>
      </c>
      <c r="E126" s="36">
        <f>E127+E142+E183+E242+E157</f>
        <v>108613.10000000002</v>
      </c>
      <c r="F126" s="36">
        <f>F127+F142+F183+F242+F157</f>
        <v>108618.50000000001</v>
      </c>
      <c r="G126" s="82"/>
    </row>
    <row r="127" spans="1:7">
      <c r="A127" s="109">
        <v>2210000000</v>
      </c>
      <c r="B127" s="110"/>
      <c r="C127" s="111" t="s">
        <v>181</v>
      </c>
      <c r="D127" s="39">
        <f>D128+D138</f>
        <v>19963.600000000002</v>
      </c>
      <c r="E127" s="39">
        <f>E128+E138</f>
        <v>19883.600000000002</v>
      </c>
      <c r="F127" s="39">
        <f>F128+F138</f>
        <v>19883.600000000002</v>
      </c>
    </row>
    <row r="128" spans="1:7" ht="31.5">
      <c r="A128" s="109">
        <v>2210100000</v>
      </c>
      <c r="B128" s="110"/>
      <c r="C128" s="111" t="s">
        <v>182</v>
      </c>
      <c r="D128" s="37">
        <f>D132+D129+D135</f>
        <v>19883.600000000002</v>
      </c>
      <c r="E128" s="37">
        <f>E132+E129+E135</f>
        <v>19883.600000000002</v>
      </c>
      <c r="F128" s="37">
        <f>F132+F129+F135</f>
        <v>19883.600000000002</v>
      </c>
    </row>
    <row r="129" spans="1:6" ht="47.25">
      <c r="A129" s="109">
        <v>2210110680</v>
      </c>
      <c r="B129" s="110"/>
      <c r="C129" s="61" t="s">
        <v>235</v>
      </c>
      <c r="D129" s="37">
        <f t="shared" ref="D129:F130" si="40">D130</f>
        <v>11702.9</v>
      </c>
      <c r="E129" s="37">
        <f t="shared" si="40"/>
        <v>11702.9</v>
      </c>
      <c r="F129" s="37">
        <f t="shared" si="40"/>
        <v>11702.9</v>
      </c>
    </row>
    <row r="130" spans="1:6" ht="31.5">
      <c r="A130" s="109">
        <v>2210110680</v>
      </c>
      <c r="B130" s="109" t="s">
        <v>97</v>
      </c>
      <c r="C130" s="55" t="s">
        <v>98</v>
      </c>
      <c r="D130" s="37">
        <f t="shared" si="40"/>
        <v>11702.9</v>
      </c>
      <c r="E130" s="37">
        <f t="shared" si="40"/>
        <v>11702.9</v>
      </c>
      <c r="F130" s="37">
        <f t="shared" si="40"/>
        <v>11702.9</v>
      </c>
    </row>
    <row r="131" spans="1:6">
      <c r="A131" s="109">
        <v>2210110680</v>
      </c>
      <c r="B131" s="110">
        <v>610</v>
      </c>
      <c r="C131" s="55" t="s">
        <v>104</v>
      </c>
      <c r="D131" s="37">
        <f>' № 5  рп, кцср, квр'!E592</f>
        <v>11702.9</v>
      </c>
      <c r="E131" s="37">
        <f>' № 5  рп, кцср, квр'!F592</f>
        <v>11702.9</v>
      </c>
      <c r="F131" s="37">
        <f>' № 5  рп, кцср, квр'!G592</f>
        <v>11702.9</v>
      </c>
    </row>
    <row r="132" spans="1:6" ht="31.5">
      <c r="A132" s="109">
        <v>2210120010</v>
      </c>
      <c r="B132" s="110"/>
      <c r="C132" s="111" t="s">
        <v>123</v>
      </c>
      <c r="D132" s="37">
        <f t="shared" ref="D132:F133" si="41">D133</f>
        <v>8062.5</v>
      </c>
      <c r="E132" s="37">
        <f t="shared" si="41"/>
        <v>8062.5</v>
      </c>
      <c r="F132" s="37">
        <f t="shared" si="41"/>
        <v>8062.5</v>
      </c>
    </row>
    <row r="133" spans="1:6" ht="31.5">
      <c r="A133" s="109">
        <v>2210120010</v>
      </c>
      <c r="B133" s="109" t="s">
        <v>97</v>
      </c>
      <c r="C133" s="111" t="s">
        <v>98</v>
      </c>
      <c r="D133" s="37">
        <f t="shared" si="41"/>
        <v>8062.5</v>
      </c>
      <c r="E133" s="37">
        <f t="shared" si="41"/>
        <v>8062.5</v>
      </c>
      <c r="F133" s="37">
        <f t="shared" si="41"/>
        <v>8062.5</v>
      </c>
    </row>
    <row r="134" spans="1:6">
      <c r="A134" s="109">
        <v>2210120010</v>
      </c>
      <c r="B134" s="110">
        <v>610</v>
      </c>
      <c r="C134" s="111" t="s">
        <v>104</v>
      </c>
      <c r="D134" s="37">
        <f>' № 5  рп, кцср, квр'!E595</f>
        <v>8062.5</v>
      </c>
      <c r="E134" s="37">
        <f>' № 5  рп, кцср, квр'!F595</f>
        <v>8062.5</v>
      </c>
      <c r="F134" s="37">
        <f>' № 5  рп, кцср, квр'!G595</f>
        <v>8062.5</v>
      </c>
    </row>
    <row r="135" spans="1:6" ht="29.25" customHeight="1">
      <c r="A135" s="109" t="s">
        <v>294</v>
      </c>
      <c r="B135" s="110"/>
      <c r="C135" s="61" t="s">
        <v>244</v>
      </c>
      <c r="D135" s="37">
        <f t="shared" ref="D135:F136" si="42">D136</f>
        <v>118.2</v>
      </c>
      <c r="E135" s="37">
        <f t="shared" si="42"/>
        <v>118.2</v>
      </c>
      <c r="F135" s="37">
        <f t="shared" si="42"/>
        <v>118.2</v>
      </c>
    </row>
    <row r="136" spans="1:6" ht="31.5">
      <c r="A136" s="109" t="s">
        <v>294</v>
      </c>
      <c r="B136" s="109" t="s">
        <v>97</v>
      </c>
      <c r="C136" s="55" t="s">
        <v>98</v>
      </c>
      <c r="D136" s="37">
        <f t="shared" si="42"/>
        <v>118.2</v>
      </c>
      <c r="E136" s="37">
        <f t="shared" si="42"/>
        <v>118.2</v>
      </c>
      <c r="F136" s="37">
        <f t="shared" si="42"/>
        <v>118.2</v>
      </c>
    </row>
    <row r="137" spans="1:6">
      <c r="A137" s="109" t="s">
        <v>294</v>
      </c>
      <c r="B137" s="110">
        <v>610</v>
      </c>
      <c r="C137" s="55" t="s">
        <v>104</v>
      </c>
      <c r="D137" s="37">
        <f>' № 5  рп, кцср, квр'!E598</f>
        <v>118.2</v>
      </c>
      <c r="E137" s="37">
        <f>' № 5  рп, кцср, квр'!F598</f>
        <v>118.2</v>
      </c>
      <c r="F137" s="37">
        <f>' № 5  рп, кцср, квр'!G598</f>
        <v>118.2</v>
      </c>
    </row>
    <row r="138" spans="1:6" ht="31.5">
      <c r="A138" s="109">
        <v>2210200000</v>
      </c>
      <c r="B138" s="110"/>
      <c r="C138" s="111" t="s">
        <v>183</v>
      </c>
      <c r="D138" s="37">
        <f>D139</f>
        <v>80</v>
      </c>
      <c r="E138" s="37">
        <f t="shared" ref="E138:F138" si="43">E139</f>
        <v>0</v>
      </c>
      <c r="F138" s="37">
        <f t="shared" si="43"/>
        <v>0</v>
      </c>
    </row>
    <row r="139" spans="1:6" ht="47.25">
      <c r="A139" s="135" t="s">
        <v>355</v>
      </c>
      <c r="B139" s="136"/>
      <c r="C139" s="137" t="s">
        <v>356</v>
      </c>
      <c r="D139" s="37">
        <f t="shared" ref="D139:F140" si="44">D140</f>
        <v>80</v>
      </c>
      <c r="E139" s="37">
        <f t="shared" si="44"/>
        <v>0</v>
      </c>
      <c r="F139" s="37">
        <f t="shared" si="44"/>
        <v>0</v>
      </c>
    </row>
    <row r="140" spans="1:6" ht="31.5">
      <c r="A140" s="135" t="s">
        <v>355</v>
      </c>
      <c r="B140" s="135" t="s">
        <v>97</v>
      </c>
      <c r="C140" s="137" t="s">
        <v>98</v>
      </c>
      <c r="D140" s="37">
        <f t="shared" si="44"/>
        <v>80</v>
      </c>
      <c r="E140" s="37">
        <f t="shared" si="44"/>
        <v>0</v>
      </c>
      <c r="F140" s="37">
        <f t="shared" si="44"/>
        <v>0</v>
      </c>
    </row>
    <row r="141" spans="1:6">
      <c r="A141" s="135" t="s">
        <v>355</v>
      </c>
      <c r="B141" s="136">
        <v>610</v>
      </c>
      <c r="C141" s="137" t="s">
        <v>104</v>
      </c>
      <c r="D141" s="37">
        <f>' № 5  рп, кцср, квр'!E600</f>
        <v>80</v>
      </c>
      <c r="E141" s="37">
        <f>' № 5  рп, кцср, квр'!F600</f>
        <v>0</v>
      </c>
      <c r="F141" s="37">
        <f>' № 5  рп, кцср, квр'!G600</f>
        <v>0</v>
      </c>
    </row>
    <row r="142" spans="1:6" ht="31.5">
      <c r="A142" s="109">
        <v>2220000000</v>
      </c>
      <c r="B142" s="110"/>
      <c r="C142" s="111" t="s">
        <v>138</v>
      </c>
      <c r="D142" s="37">
        <f>D143+D153</f>
        <v>41419.700000000004</v>
      </c>
      <c r="E142" s="37">
        <f t="shared" ref="E142:F142" si="45">E143+E153</f>
        <v>41214.400000000009</v>
      </c>
      <c r="F142" s="37">
        <f t="shared" si="45"/>
        <v>41214.400000000009</v>
      </c>
    </row>
    <row r="143" spans="1:6" ht="31.5">
      <c r="A143" s="110">
        <v>2220100000</v>
      </c>
      <c r="B143" s="110"/>
      <c r="C143" s="111" t="s">
        <v>184</v>
      </c>
      <c r="D143" s="37">
        <f>D147+D144+D150</f>
        <v>40343.600000000006</v>
      </c>
      <c r="E143" s="37">
        <f>E147+E144+E150</f>
        <v>40343.600000000006</v>
      </c>
      <c r="F143" s="37">
        <f>F147+F144+F150</f>
        <v>40343.600000000006</v>
      </c>
    </row>
    <row r="144" spans="1:6" ht="47.25">
      <c r="A144" s="110">
        <v>2220110680</v>
      </c>
      <c r="B144" s="110"/>
      <c r="C144" s="61" t="s">
        <v>235</v>
      </c>
      <c r="D144" s="37">
        <f t="shared" ref="D144:F145" si="46">D145</f>
        <v>24185.9</v>
      </c>
      <c r="E144" s="37">
        <f t="shared" si="46"/>
        <v>24185.9</v>
      </c>
      <c r="F144" s="37">
        <f t="shared" si="46"/>
        <v>24185.9</v>
      </c>
    </row>
    <row r="145" spans="1:6" ht="31.5">
      <c r="A145" s="110">
        <v>2220110680</v>
      </c>
      <c r="B145" s="109" t="s">
        <v>97</v>
      </c>
      <c r="C145" s="55" t="s">
        <v>98</v>
      </c>
      <c r="D145" s="37">
        <f t="shared" si="46"/>
        <v>24185.9</v>
      </c>
      <c r="E145" s="37">
        <f t="shared" si="46"/>
        <v>24185.9</v>
      </c>
      <c r="F145" s="37">
        <f t="shared" si="46"/>
        <v>24185.9</v>
      </c>
    </row>
    <row r="146" spans="1:6">
      <c r="A146" s="110">
        <v>2220110680</v>
      </c>
      <c r="B146" s="110">
        <v>610</v>
      </c>
      <c r="C146" s="55" t="s">
        <v>104</v>
      </c>
      <c r="D146" s="37">
        <f>' № 5  рп, кцср, квр'!E607</f>
        <v>24185.9</v>
      </c>
      <c r="E146" s="37">
        <f>' № 5  рп, кцср, квр'!F607</f>
        <v>24185.9</v>
      </c>
      <c r="F146" s="37">
        <f>' № 5  рп, кцср, квр'!G607</f>
        <v>24185.9</v>
      </c>
    </row>
    <row r="147" spans="1:6" ht="31.5">
      <c r="A147" s="110">
        <v>2220120010</v>
      </c>
      <c r="B147" s="110"/>
      <c r="C147" s="111" t="s">
        <v>123</v>
      </c>
      <c r="D147" s="37">
        <f t="shared" ref="D147:F148" si="47">D148</f>
        <v>15913.4</v>
      </c>
      <c r="E147" s="37">
        <f t="shared" si="47"/>
        <v>15913.4</v>
      </c>
      <c r="F147" s="37">
        <f t="shared" si="47"/>
        <v>15913.4</v>
      </c>
    </row>
    <row r="148" spans="1:6" ht="31.5">
      <c r="A148" s="110">
        <v>2220120010</v>
      </c>
      <c r="B148" s="109" t="s">
        <v>97</v>
      </c>
      <c r="C148" s="111" t="s">
        <v>98</v>
      </c>
      <c r="D148" s="37">
        <f t="shared" si="47"/>
        <v>15913.4</v>
      </c>
      <c r="E148" s="37">
        <f t="shared" si="47"/>
        <v>15913.4</v>
      </c>
      <c r="F148" s="37">
        <f t="shared" si="47"/>
        <v>15913.4</v>
      </c>
    </row>
    <row r="149" spans="1:6">
      <c r="A149" s="110">
        <v>2220120010</v>
      </c>
      <c r="B149" s="110">
        <v>610</v>
      </c>
      <c r="C149" s="111" t="s">
        <v>104</v>
      </c>
      <c r="D149" s="37">
        <f>' № 5  рп, кцср, квр'!E610</f>
        <v>15913.4</v>
      </c>
      <c r="E149" s="37">
        <f>' № 5  рп, кцср, квр'!F610</f>
        <v>15913.4</v>
      </c>
      <c r="F149" s="37">
        <f>' № 5  рп, кцср, квр'!G610</f>
        <v>15913.4</v>
      </c>
    </row>
    <row r="150" spans="1:6" ht="30.75" customHeight="1">
      <c r="A150" s="110" t="s">
        <v>295</v>
      </c>
      <c r="B150" s="110"/>
      <c r="C150" s="61" t="s">
        <v>244</v>
      </c>
      <c r="D150" s="37">
        <f t="shared" ref="D150:F151" si="48">D151</f>
        <v>244.3</v>
      </c>
      <c r="E150" s="37">
        <f t="shared" si="48"/>
        <v>244.3</v>
      </c>
      <c r="F150" s="37">
        <f t="shared" si="48"/>
        <v>244.3</v>
      </c>
    </row>
    <row r="151" spans="1:6" ht="31.5">
      <c r="A151" s="110" t="s">
        <v>295</v>
      </c>
      <c r="B151" s="109" t="s">
        <v>97</v>
      </c>
      <c r="C151" s="55" t="s">
        <v>98</v>
      </c>
      <c r="D151" s="37">
        <f t="shared" si="48"/>
        <v>244.3</v>
      </c>
      <c r="E151" s="37">
        <f t="shared" si="48"/>
        <v>244.3</v>
      </c>
      <c r="F151" s="37">
        <f t="shared" si="48"/>
        <v>244.3</v>
      </c>
    </row>
    <row r="152" spans="1:6">
      <c r="A152" s="110" t="s">
        <v>295</v>
      </c>
      <c r="B152" s="110">
        <v>610</v>
      </c>
      <c r="C152" s="55" t="s">
        <v>104</v>
      </c>
      <c r="D152" s="37">
        <f>' № 5  рп, кцср, квр'!E613</f>
        <v>244.3</v>
      </c>
      <c r="E152" s="37">
        <f>' № 5  рп, кцср, квр'!F613</f>
        <v>244.3</v>
      </c>
      <c r="F152" s="37">
        <f>' № 5  рп, кцср, квр'!G613</f>
        <v>244.3</v>
      </c>
    </row>
    <row r="153" spans="1:6" ht="31.5">
      <c r="A153" s="110">
        <v>2220200000</v>
      </c>
      <c r="B153" s="110"/>
      <c r="C153" s="111" t="s">
        <v>185</v>
      </c>
      <c r="D153" s="37">
        <f t="shared" ref="D153:F155" si="49">D154</f>
        <v>1076.0999999999999</v>
      </c>
      <c r="E153" s="37">
        <f t="shared" si="49"/>
        <v>870.8</v>
      </c>
      <c r="F153" s="37">
        <f t="shared" si="49"/>
        <v>870.8</v>
      </c>
    </row>
    <row r="154" spans="1:6">
      <c r="A154" s="110">
        <v>2220220320</v>
      </c>
      <c r="B154" s="110"/>
      <c r="C154" s="111" t="s">
        <v>139</v>
      </c>
      <c r="D154" s="37">
        <f t="shared" si="49"/>
        <v>1076.0999999999999</v>
      </c>
      <c r="E154" s="37">
        <f t="shared" si="49"/>
        <v>870.8</v>
      </c>
      <c r="F154" s="37">
        <f t="shared" si="49"/>
        <v>870.8</v>
      </c>
    </row>
    <row r="155" spans="1:6" ht="31.5">
      <c r="A155" s="110">
        <v>2220220320</v>
      </c>
      <c r="B155" s="109" t="s">
        <v>97</v>
      </c>
      <c r="C155" s="111" t="s">
        <v>98</v>
      </c>
      <c r="D155" s="37">
        <f t="shared" si="49"/>
        <v>1076.0999999999999</v>
      </c>
      <c r="E155" s="37">
        <f t="shared" si="49"/>
        <v>870.8</v>
      </c>
      <c r="F155" s="37">
        <f t="shared" si="49"/>
        <v>870.8</v>
      </c>
    </row>
    <row r="156" spans="1:6">
      <c r="A156" s="110">
        <v>2220220320</v>
      </c>
      <c r="B156" s="110">
        <v>610</v>
      </c>
      <c r="C156" s="111" t="s">
        <v>104</v>
      </c>
      <c r="D156" s="37">
        <f>' № 5  рп, кцср, квр'!E617</f>
        <v>1076.0999999999999</v>
      </c>
      <c r="E156" s="37">
        <f>' № 5  рп, кцср, квр'!F617</f>
        <v>870.8</v>
      </c>
      <c r="F156" s="37">
        <f>' № 5  рп, кцср, квр'!G617</f>
        <v>870.8</v>
      </c>
    </row>
    <row r="157" spans="1:6">
      <c r="A157" s="110">
        <v>2230000000</v>
      </c>
      <c r="B157" s="110"/>
      <c r="C157" s="111" t="s">
        <v>190</v>
      </c>
      <c r="D157" s="37">
        <f>D158+D162+D166+D179</f>
        <v>25074.200000000004</v>
      </c>
      <c r="E157" s="37">
        <f t="shared" ref="E157:F157" si="50">E158+E162+E166+E179</f>
        <v>19227.2</v>
      </c>
      <c r="F157" s="37">
        <f t="shared" si="50"/>
        <v>19229.7</v>
      </c>
    </row>
    <row r="158" spans="1:6" ht="31.5">
      <c r="A158" s="110">
        <v>2230100000</v>
      </c>
      <c r="B158" s="110"/>
      <c r="C158" s="111" t="s">
        <v>191</v>
      </c>
      <c r="D158" s="37">
        <f>D159</f>
        <v>16171.9</v>
      </c>
      <c r="E158" s="37">
        <f>E159</f>
        <v>16233.2</v>
      </c>
      <c r="F158" s="37">
        <f>F159</f>
        <v>16235.7</v>
      </c>
    </row>
    <row r="159" spans="1:6" ht="31.5">
      <c r="A159" s="110">
        <v>2230120010</v>
      </c>
      <c r="B159" s="110"/>
      <c r="C159" s="111" t="s">
        <v>123</v>
      </c>
      <c r="D159" s="37">
        <f t="shared" ref="D159:F160" si="51">D160</f>
        <v>16171.9</v>
      </c>
      <c r="E159" s="37">
        <f t="shared" si="51"/>
        <v>16233.2</v>
      </c>
      <c r="F159" s="37">
        <f t="shared" si="51"/>
        <v>16235.7</v>
      </c>
    </row>
    <row r="160" spans="1:6" ht="31.5">
      <c r="A160" s="110">
        <v>2230120010</v>
      </c>
      <c r="B160" s="109" t="s">
        <v>97</v>
      </c>
      <c r="C160" s="111" t="s">
        <v>98</v>
      </c>
      <c r="D160" s="37">
        <f t="shared" si="51"/>
        <v>16171.9</v>
      </c>
      <c r="E160" s="37">
        <f t="shared" si="51"/>
        <v>16233.2</v>
      </c>
      <c r="F160" s="37">
        <f t="shared" si="51"/>
        <v>16235.7</v>
      </c>
    </row>
    <row r="161" spans="1:6">
      <c r="A161" s="110">
        <v>2230120010</v>
      </c>
      <c r="B161" s="110">
        <v>610</v>
      </c>
      <c r="C161" s="111" t="s">
        <v>104</v>
      </c>
      <c r="D161" s="37">
        <f>' № 5  рп, кцср, квр'!E686</f>
        <v>16171.9</v>
      </c>
      <c r="E161" s="37">
        <f>' № 5  рп, кцср, квр'!F686</f>
        <v>16233.2</v>
      </c>
      <c r="F161" s="37">
        <f>' № 5  рп, кцср, квр'!G686</f>
        <v>16235.7</v>
      </c>
    </row>
    <row r="162" spans="1:6" ht="63">
      <c r="A162" s="110">
        <v>2230200000</v>
      </c>
      <c r="B162" s="110"/>
      <c r="C162" s="111" t="s">
        <v>192</v>
      </c>
      <c r="D162" s="37">
        <f t="shared" ref="D162:F164" si="52">D163</f>
        <v>370</v>
      </c>
      <c r="E162" s="37">
        <f t="shared" si="52"/>
        <v>370</v>
      </c>
      <c r="F162" s="37">
        <f t="shared" si="52"/>
        <v>370</v>
      </c>
    </row>
    <row r="163" spans="1:6">
      <c r="A163" s="110">
        <v>2230220040</v>
      </c>
      <c r="B163" s="110"/>
      <c r="C163" s="111" t="s">
        <v>193</v>
      </c>
      <c r="D163" s="37">
        <f t="shared" si="52"/>
        <v>370</v>
      </c>
      <c r="E163" s="37">
        <f t="shared" si="52"/>
        <v>370</v>
      </c>
      <c r="F163" s="37">
        <f t="shared" si="52"/>
        <v>370</v>
      </c>
    </row>
    <row r="164" spans="1:6" ht="31.5">
      <c r="A164" s="110">
        <v>2230220040</v>
      </c>
      <c r="B164" s="109" t="s">
        <v>97</v>
      </c>
      <c r="C164" s="111" t="s">
        <v>98</v>
      </c>
      <c r="D164" s="37">
        <f t="shared" si="52"/>
        <v>370</v>
      </c>
      <c r="E164" s="37">
        <f t="shared" si="52"/>
        <v>370</v>
      </c>
      <c r="F164" s="37">
        <f t="shared" si="52"/>
        <v>370</v>
      </c>
    </row>
    <row r="165" spans="1:6">
      <c r="A165" s="110">
        <v>2230220040</v>
      </c>
      <c r="B165" s="110">
        <v>610</v>
      </c>
      <c r="C165" s="111" t="s">
        <v>104</v>
      </c>
      <c r="D165" s="37">
        <f>' № 5  рп, кцср, квр'!E690</f>
        <v>370</v>
      </c>
      <c r="E165" s="37">
        <f>' № 5  рп, кцср, квр'!F690</f>
        <v>370</v>
      </c>
      <c r="F165" s="37">
        <f>' № 5  рп, кцср, квр'!G690</f>
        <v>370</v>
      </c>
    </row>
    <row r="166" spans="1:6" ht="31.5">
      <c r="A166" s="110">
        <v>2230300000</v>
      </c>
      <c r="B166" s="110"/>
      <c r="C166" s="111" t="s">
        <v>194</v>
      </c>
      <c r="D166" s="37">
        <f>D167+D174</f>
        <v>2619.9</v>
      </c>
      <c r="E166" s="37">
        <f>E167+E174</f>
        <v>2624</v>
      </c>
      <c r="F166" s="37">
        <f>F167+F174</f>
        <v>2624</v>
      </c>
    </row>
    <row r="167" spans="1:6" ht="31.5">
      <c r="A167" s="110">
        <v>2230320300</v>
      </c>
      <c r="B167" s="110"/>
      <c r="C167" s="111" t="s">
        <v>195</v>
      </c>
      <c r="D167" s="37">
        <f>D168+D170+D172</f>
        <v>1049</v>
      </c>
      <c r="E167" s="37">
        <f>E168+E170+E172</f>
        <v>1049</v>
      </c>
      <c r="F167" s="37">
        <f>F168+F170+F172</f>
        <v>1049</v>
      </c>
    </row>
    <row r="168" spans="1:6" ht="63">
      <c r="A168" s="110">
        <v>2230320300</v>
      </c>
      <c r="B168" s="109" t="s">
        <v>68</v>
      </c>
      <c r="C168" s="111" t="s">
        <v>1</v>
      </c>
      <c r="D168" s="37">
        <f>D169</f>
        <v>379.5</v>
      </c>
      <c r="E168" s="37">
        <f>E169</f>
        <v>379.5</v>
      </c>
      <c r="F168" s="37">
        <f>F169</f>
        <v>379.5</v>
      </c>
    </row>
    <row r="169" spans="1:6" ht="31.5">
      <c r="A169" s="110">
        <v>2230320300</v>
      </c>
      <c r="B169" s="110">
        <v>120</v>
      </c>
      <c r="C169" s="111" t="s">
        <v>221</v>
      </c>
      <c r="D169" s="37">
        <f>' № 5  рп, кцср, квр'!E694</f>
        <v>379.5</v>
      </c>
      <c r="E169" s="37">
        <f>' № 5  рп, кцср, квр'!F694</f>
        <v>379.5</v>
      </c>
      <c r="F169" s="37">
        <f>' № 5  рп, кцср, квр'!G694</f>
        <v>379.5</v>
      </c>
    </row>
    <row r="170" spans="1:6" ht="31.5">
      <c r="A170" s="110">
        <v>2230320300</v>
      </c>
      <c r="B170" s="109" t="s">
        <v>69</v>
      </c>
      <c r="C170" s="111" t="s">
        <v>95</v>
      </c>
      <c r="D170" s="37">
        <f>D171</f>
        <v>490.1</v>
      </c>
      <c r="E170" s="37">
        <f>E171</f>
        <v>490.1</v>
      </c>
      <c r="F170" s="37">
        <f>F171</f>
        <v>490.1</v>
      </c>
    </row>
    <row r="171" spans="1:6" ht="31.5">
      <c r="A171" s="110">
        <v>2230320300</v>
      </c>
      <c r="B171" s="110">
        <v>240</v>
      </c>
      <c r="C171" s="111" t="s">
        <v>220</v>
      </c>
      <c r="D171" s="37">
        <f>' № 5  рп, кцср, квр'!E696</f>
        <v>490.1</v>
      </c>
      <c r="E171" s="37">
        <f>' № 5  рп, кцср, квр'!F696</f>
        <v>490.1</v>
      </c>
      <c r="F171" s="37">
        <f>' № 5  рп, кцср, квр'!G696</f>
        <v>490.1</v>
      </c>
    </row>
    <row r="172" spans="1:6">
      <c r="A172" s="110">
        <v>2230320300</v>
      </c>
      <c r="B172" s="110" t="s">
        <v>70</v>
      </c>
      <c r="C172" s="111" t="s">
        <v>71</v>
      </c>
      <c r="D172" s="37">
        <f>D173</f>
        <v>179.4</v>
      </c>
      <c r="E172" s="37">
        <f>E173</f>
        <v>179.4</v>
      </c>
      <c r="F172" s="37">
        <f>F173</f>
        <v>179.4</v>
      </c>
    </row>
    <row r="173" spans="1:6">
      <c r="A173" s="110">
        <v>2230320300</v>
      </c>
      <c r="B173" s="110">
        <v>850</v>
      </c>
      <c r="C173" s="111" t="s">
        <v>100</v>
      </c>
      <c r="D173" s="37">
        <f>' № 5  рп, кцср, квр'!E698</f>
        <v>179.4</v>
      </c>
      <c r="E173" s="37">
        <f>' № 5  рп, кцср, квр'!F698</f>
        <v>179.4</v>
      </c>
      <c r="F173" s="37">
        <f>' № 5  рп, кцср, квр'!G698</f>
        <v>179.4</v>
      </c>
    </row>
    <row r="174" spans="1:6">
      <c r="A174" s="110">
        <v>2230320320</v>
      </c>
      <c r="B174" s="110"/>
      <c r="C174" s="111" t="s">
        <v>139</v>
      </c>
      <c r="D174" s="37">
        <f>D175+D177</f>
        <v>1570.9</v>
      </c>
      <c r="E174" s="37">
        <f t="shared" ref="E174:F174" si="53">E175+E177</f>
        <v>1575</v>
      </c>
      <c r="F174" s="37">
        <f t="shared" si="53"/>
        <v>1575</v>
      </c>
    </row>
    <row r="175" spans="1:6" ht="31.5">
      <c r="A175" s="110">
        <v>2230320320</v>
      </c>
      <c r="B175" s="109" t="s">
        <v>69</v>
      </c>
      <c r="C175" s="111" t="s">
        <v>95</v>
      </c>
      <c r="D175" s="37">
        <f>D176</f>
        <v>895.2</v>
      </c>
      <c r="E175" s="37">
        <f>E176</f>
        <v>899.3</v>
      </c>
      <c r="F175" s="37">
        <f>F176</f>
        <v>899.3</v>
      </c>
    </row>
    <row r="176" spans="1:6" ht="31.5">
      <c r="A176" s="110">
        <v>2230320320</v>
      </c>
      <c r="B176" s="110">
        <v>240</v>
      </c>
      <c r="C176" s="111" t="s">
        <v>220</v>
      </c>
      <c r="D176" s="37">
        <f>' № 5  рп, кцср, квр'!E701</f>
        <v>895.2</v>
      </c>
      <c r="E176" s="37">
        <f>' № 5  рп, кцср, квр'!F701</f>
        <v>899.3</v>
      </c>
      <c r="F176" s="37">
        <f>' № 5  рп, кцср, квр'!G701</f>
        <v>899.3</v>
      </c>
    </row>
    <row r="177" spans="1:6" ht="31.5">
      <c r="A177" s="110">
        <v>2230320320</v>
      </c>
      <c r="B177" s="109" t="s">
        <v>97</v>
      </c>
      <c r="C177" s="111" t="s">
        <v>98</v>
      </c>
      <c r="D177" s="37">
        <f>D178</f>
        <v>675.7</v>
      </c>
      <c r="E177" s="37">
        <f>E178</f>
        <v>675.7</v>
      </c>
      <c r="F177" s="37">
        <f>F178</f>
        <v>675.7</v>
      </c>
    </row>
    <row r="178" spans="1:6">
      <c r="A178" s="110">
        <v>2230320320</v>
      </c>
      <c r="B178" s="110">
        <v>610</v>
      </c>
      <c r="C178" s="111" t="s">
        <v>104</v>
      </c>
      <c r="D178" s="37">
        <f>' № 5  рп, кцср, квр'!E703</f>
        <v>675.7</v>
      </c>
      <c r="E178" s="37">
        <f>' № 5  рп, кцср, квр'!F703</f>
        <v>675.7</v>
      </c>
      <c r="F178" s="37">
        <f>' № 5  рп, кцср, квр'!G703</f>
        <v>675.7</v>
      </c>
    </row>
    <row r="179" spans="1:6">
      <c r="A179" s="223">
        <v>2230500000</v>
      </c>
      <c r="B179" s="223"/>
      <c r="C179" s="224" t="s">
        <v>451</v>
      </c>
      <c r="D179" s="37">
        <f>D180</f>
        <v>5912.4</v>
      </c>
      <c r="E179" s="37">
        <f t="shared" ref="E179:F181" si="54">E180</f>
        <v>0</v>
      </c>
      <c r="F179" s="37">
        <f t="shared" si="54"/>
        <v>0</v>
      </c>
    </row>
    <row r="180" spans="1:6" ht="31.5">
      <c r="A180" s="223">
        <v>2230520300</v>
      </c>
      <c r="B180" s="223"/>
      <c r="C180" s="224" t="s">
        <v>452</v>
      </c>
      <c r="D180" s="37">
        <f>D181</f>
        <v>5912.4</v>
      </c>
      <c r="E180" s="37">
        <f t="shared" si="54"/>
        <v>0</v>
      </c>
      <c r="F180" s="37">
        <f t="shared" si="54"/>
        <v>0</v>
      </c>
    </row>
    <row r="181" spans="1:6" ht="31.5">
      <c r="A181" s="223">
        <v>2230520300</v>
      </c>
      <c r="B181" s="222" t="s">
        <v>97</v>
      </c>
      <c r="C181" s="224" t="s">
        <v>98</v>
      </c>
      <c r="D181" s="37">
        <f>D182</f>
        <v>5912.4</v>
      </c>
      <c r="E181" s="37">
        <f t="shared" si="54"/>
        <v>0</v>
      </c>
      <c r="F181" s="37">
        <f t="shared" si="54"/>
        <v>0</v>
      </c>
    </row>
    <row r="182" spans="1:6">
      <c r="A182" s="223">
        <v>2230520300</v>
      </c>
      <c r="B182" s="223">
        <v>610</v>
      </c>
      <c r="C182" s="224" t="s">
        <v>104</v>
      </c>
      <c r="D182" s="37">
        <f>' № 5  рп, кцср, квр'!E707</f>
        <v>5912.4</v>
      </c>
      <c r="E182" s="37">
        <f>' № 5  рп, кцср, квр'!F707</f>
        <v>0</v>
      </c>
      <c r="F182" s="37">
        <f>' № 5  рп, кцср, квр'!G707</f>
        <v>0</v>
      </c>
    </row>
    <row r="183" spans="1:6" ht="31.5">
      <c r="A183" s="109">
        <v>2240000000</v>
      </c>
      <c r="B183" s="110"/>
      <c r="C183" s="111" t="s">
        <v>132</v>
      </c>
      <c r="D183" s="37">
        <f>D184+D188+D202+D224+D232+D215</f>
        <v>5600.4</v>
      </c>
      <c r="E183" s="37">
        <f>E184+E188+E202+E224+E232+E215</f>
        <v>4806.2999999999993</v>
      </c>
      <c r="F183" s="37">
        <f>F184+F188+F202+F224+F232+F215</f>
        <v>4806.2999999999993</v>
      </c>
    </row>
    <row r="184" spans="1:6" ht="31.5">
      <c r="A184" s="109">
        <v>2240100000</v>
      </c>
      <c r="B184" s="110"/>
      <c r="C184" s="111" t="s">
        <v>187</v>
      </c>
      <c r="D184" s="37">
        <f t="shared" ref="D184:F186" si="55">D185</f>
        <v>500</v>
      </c>
      <c r="E184" s="37">
        <f t="shared" si="55"/>
        <v>500</v>
      </c>
      <c r="F184" s="37">
        <f t="shared" si="55"/>
        <v>500</v>
      </c>
    </row>
    <row r="185" spans="1:6" ht="31.5">
      <c r="A185" s="109">
        <v>2240120330</v>
      </c>
      <c r="B185" s="110"/>
      <c r="C185" s="111" t="s">
        <v>142</v>
      </c>
      <c r="D185" s="37">
        <f t="shared" si="55"/>
        <v>500</v>
      </c>
      <c r="E185" s="37">
        <f t="shared" si="55"/>
        <v>500</v>
      </c>
      <c r="F185" s="37">
        <f t="shared" si="55"/>
        <v>500</v>
      </c>
    </row>
    <row r="186" spans="1:6" ht="31.5">
      <c r="A186" s="109">
        <v>2240120330</v>
      </c>
      <c r="B186" s="109" t="s">
        <v>97</v>
      </c>
      <c r="C186" s="111" t="s">
        <v>98</v>
      </c>
      <c r="D186" s="37">
        <f t="shared" si="55"/>
        <v>500</v>
      </c>
      <c r="E186" s="37">
        <f t="shared" si="55"/>
        <v>500</v>
      </c>
      <c r="F186" s="37">
        <f t="shared" si="55"/>
        <v>500</v>
      </c>
    </row>
    <row r="187" spans="1:6" ht="31.5">
      <c r="A187" s="109">
        <v>2240120330</v>
      </c>
      <c r="B187" s="110">
        <v>630</v>
      </c>
      <c r="C187" s="111" t="s">
        <v>143</v>
      </c>
      <c r="D187" s="37">
        <f>' № 5  рп, кцср, квр'!E648</f>
        <v>500</v>
      </c>
      <c r="E187" s="37">
        <f>' № 5  рп, кцср, квр'!F648</f>
        <v>500</v>
      </c>
      <c r="F187" s="37">
        <f>' № 5  рп, кцср, квр'!G648</f>
        <v>500</v>
      </c>
    </row>
    <row r="188" spans="1:6" ht="31.5">
      <c r="A188" s="109">
        <v>2240200000</v>
      </c>
      <c r="B188" s="110"/>
      <c r="C188" s="111" t="s">
        <v>144</v>
      </c>
      <c r="D188" s="37">
        <f>D194+D189+D199</f>
        <v>275.20000000000005</v>
      </c>
      <c r="E188" s="37">
        <f>E194+E189+E199</f>
        <v>275.20000000000005</v>
      </c>
      <c r="F188" s="37">
        <f>F194+F189+F199</f>
        <v>275.20000000000005</v>
      </c>
    </row>
    <row r="189" spans="1:6">
      <c r="A189" s="110">
        <v>2240220340</v>
      </c>
      <c r="B189" s="110"/>
      <c r="C189" s="49" t="s">
        <v>149</v>
      </c>
      <c r="D189" s="37">
        <f>D190+D192</f>
        <v>161.5</v>
      </c>
      <c r="E189" s="37">
        <f>E190+E192</f>
        <v>161.5</v>
      </c>
      <c r="F189" s="37">
        <f>F190+F192</f>
        <v>161.5</v>
      </c>
    </row>
    <row r="190" spans="1:6" ht="31.5">
      <c r="A190" s="110">
        <v>2240220340</v>
      </c>
      <c r="B190" s="109" t="s">
        <v>69</v>
      </c>
      <c r="C190" s="111" t="s">
        <v>95</v>
      </c>
      <c r="D190" s="37">
        <f>D191</f>
        <v>103</v>
      </c>
      <c r="E190" s="37">
        <f>E191</f>
        <v>103</v>
      </c>
      <c r="F190" s="37">
        <f>F191</f>
        <v>103</v>
      </c>
    </row>
    <row r="191" spans="1:6" ht="31.5">
      <c r="A191" s="110">
        <v>2240220340</v>
      </c>
      <c r="B191" s="110">
        <v>240</v>
      </c>
      <c r="C191" s="49" t="s">
        <v>220</v>
      </c>
      <c r="D191" s="37">
        <f>' № 5  рп, кцср, квр'!E84</f>
        <v>103</v>
      </c>
      <c r="E191" s="37">
        <f>' № 5  рп, кцср, квр'!F84</f>
        <v>103</v>
      </c>
      <c r="F191" s="37">
        <f>' № 5  рп, кцср, квр'!G84</f>
        <v>103</v>
      </c>
    </row>
    <row r="192" spans="1:6">
      <c r="A192" s="110">
        <v>2240220340</v>
      </c>
      <c r="B192" s="109" t="s">
        <v>73</v>
      </c>
      <c r="C192" s="111" t="s">
        <v>74</v>
      </c>
      <c r="D192" s="37">
        <f>D193</f>
        <v>58.5</v>
      </c>
      <c r="E192" s="37">
        <f>E193</f>
        <v>58.5</v>
      </c>
      <c r="F192" s="37">
        <f>F193</f>
        <v>58.5</v>
      </c>
    </row>
    <row r="193" spans="1:6">
      <c r="A193" s="110">
        <v>2240220340</v>
      </c>
      <c r="B193" s="110">
        <v>350</v>
      </c>
      <c r="C193" s="47" t="s">
        <v>150</v>
      </c>
      <c r="D193" s="37">
        <f>' № 5  рп, кцср, квр'!E86</f>
        <v>58.5</v>
      </c>
      <c r="E193" s="37">
        <f>' № 5  рп, кцср, квр'!F86</f>
        <v>58.5</v>
      </c>
      <c r="F193" s="37">
        <f>' № 5  рп, кцср, квр'!G86</f>
        <v>58.5</v>
      </c>
    </row>
    <row r="194" spans="1:6" ht="31.5">
      <c r="A194" s="109">
        <v>2240220350</v>
      </c>
      <c r="B194" s="110"/>
      <c r="C194" s="111" t="s">
        <v>188</v>
      </c>
      <c r="D194" s="37">
        <f>D195+D197</f>
        <v>107.1</v>
      </c>
      <c r="E194" s="37">
        <f>E195+E197</f>
        <v>107.1</v>
      </c>
      <c r="F194" s="37">
        <f>F195+F197</f>
        <v>107.1</v>
      </c>
    </row>
    <row r="195" spans="1:6" ht="31.5">
      <c r="A195" s="109">
        <v>2240220350</v>
      </c>
      <c r="B195" s="109" t="s">
        <v>69</v>
      </c>
      <c r="C195" s="111" t="s">
        <v>95</v>
      </c>
      <c r="D195" s="37">
        <f>D196</f>
        <v>3.1</v>
      </c>
      <c r="E195" s="37">
        <f>E196</f>
        <v>3.1</v>
      </c>
      <c r="F195" s="37">
        <f>F196</f>
        <v>3.1</v>
      </c>
    </row>
    <row r="196" spans="1:6" ht="31.5">
      <c r="A196" s="109">
        <v>2240220350</v>
      </c>
      <c r="B196" s="110">
        <v>240</v>
      </c>
      <c r="C196" s="111" t="s">
        <v>220</v>
      </c>
      <c r="D196" s="37">
        <f>' № 5  рп, кцср, квр'!E652</f>
        <v>3.1</v>
      </c>
      <c r="E196" s="37">
        <f>' № 5  рп, кцср, квр'!F652</f>
        <v>3.1</v>
      </c>
      <c r="F196" s="37">
        <f>' № 5  рп, кцср, квр'!G652</f>
        <v>3.1</v>
      </c>
    </row>
    <row r="197" spans="1:6">
      <c r="A197" s="109">
        <v>2240220350</v>
      </c>
      <c r="B197" s="110" t="s">
        <v>73</v>
      </c>
      <c r="C197" s="111" t="s">
        <v>74</v>
      </c>
      <c r="D197" s="37">
        <f>D198</f>
        <v>104</v>
      </c>
      <c r="E197" s="37">
        <f>E198</f>
        <v>104</v>
      </c>
      <c r="F197" s="37">
        <f>F198</f>
        <v>104</v>
      </c>
    </row>
    <row r="198" spans="1:6">
      <c r="A198" s="109">
        <v>2240220350</v>
      </c>
      <c r="B198" s="110" t="s">
        <v>140</v>
      </c>
      <c r="C198" s="111" t="s">
        <v>141</v>
      </c>
      <c r="D198" s="37">
        <f>' № 5  рп, кцср, квр'!E654</f>
        <v>104</v>
      </c>
      <c r="E198" s="37">
        <f>' № 5  рп, кцср, квр'!F654</f>
        <v>104</v>
      </c>
      <c r="F198" s="37">
        <f>' № 5  рп, кцср, квр'!G654</f>
        <v>104</v>
      </c>
    </row>
    <row r="199" spans="1:6" ht="31.5">
      <c r="A199" s="110">
        <v>2240220360</v>
      </c>
      <c r="B199" s="110"/>
      <c r="C199" s="47" t="s">
        <v>224</v>
      </c>
      <c r="D199" s="37">
        <f t="shared" ref="D199:F200" si="56">D200</f>
        <v>6.6</v>
      </c>
      <c r="E199" s="37">
        <f t="shared" si="56"/>
        <v>6.6</v>
      </c>
      <c r="F199" s="37">
        <f t="shared" si="56"/>
        <v>6.6</v>
      </c>
    </row>
    <row r="200" spans="1:6">
      <c r="A200" s="110">
        <v>2240220360</v>
      </c>
      <c r="B200" s="109" t="s">
        <v>73</v>
      </c>
      <c r="C200" s="111" t="s">
        <v>74</v>
      </c>
      <c r="D200" s="37">
        <f t="shared" si="56"/>
        <v>6.6</v>
      </c>
      <c r="E200" s="37">
        <f t="shared" si="56"/>
        <v>6.6</v>
      </c>
      <c r="F200" s="37">
        <f t="shared" si="56"/>
        <v>6.6</v>
      </c>
    </row>
    <row r="201" spans="1:6">
      <c r="A201" s="110">
        <v>2240220360</v>
      </c>
      <c r="B201" s="110">
        <v>350</v>
      </c>
      <c r="C201" s="47" t="s">
        <v>150</v>
      </c>
      <c r="D201" s="37">
        <f>' № 5  рп, кцср, квр'!E89</f>
        <v>6.6</v>
      </c>
      <c r="E201" s="37">
        <f>' № 5  рп, кцср, квр'!F89</f>
        <v>6.6</v>
      </c>
      <c r="F201" s="37">
        <f>' № 5  рп, кцср, квр'!G89</f>
        <v>6.6</v>
      </c>
    </row>
    <row r="202" spans="1:6">
      <c r="A202" s="110">
        <v>2240300000</v>
      </c>
      <c r="B202" s="110"/>
      <c r="C202" s="111" t="s">
        <v>189</v>
      </c>
      <c r="D202" s="37">
        <f>D209+D206+D203+D212</f>
        <v>2315.8000000000002</v>
      </c>
      <c r="E202" s="37">
        <f t="shared" ref="E202:F202" si="57">E209+E206+E203+E212</f>
        <v>1640.7</v>
      </c>
      <c r="F202" s="37">
        <f t="shared" si="57"/>
        <v>1640.7</v>
      </c>
    </row>
    <row r="203" spans="1:6" ht="47.25">
      <c r="A203" s="110">
        <v>2240310320</v>
      </c>
      <c r="B203" s="110"/>
      <c r="C203" s="55" t="s">
        <v>241</v>
      </c>
      <c r="D203" s="37">
        <f t="shared" ref="D203:F204" si="58">D204</f>
        <v>561.70000000000005</v>
      </c>
      <c r="E203" s="37">
        <f t="shared" si="58"/>
        <v>561.70000000000005</v>
      </c>
      <c r="F203" s="37">
        <f t="shared" si="58"/>
        <v>561.70000000000005</v>
      </c>
    </row>
    <row r="204" spans="1:6" ht="31.5">
      <c r="A204" s="110">
        <v>2240310320</v>
      </c>
      <c r="B204" s="109" t="s">
        <v>97</v>
      </c>
      <c r="C204" s="111" t="s">
        <v>98</v>
      </c>
      <c r="D204" s="37">
        <f t="shared" si="58"/>
        <v>561.70000000000005</v>
      </c>
      <c r="E204" s="37">
        <f t="shared" si="58"/>
        <v>561.70000000000005</v>
      </c>
      <c r="F204" s="37">
        <f t="shared" si="58"/>
        <v>561.70000000000005</v>
      </c>
    </row>
    <row r="205" spans="1:6" ht="31.5">
      <c r="A205" s="110">
        <v>2240310320</v>
      </c>
      <c r="B205" s="110">
        <v>630</v>
      </c>
      <c r="C205" s="111" t="s">
        <v>143</v>
      </c>
      <c r="D205" s="37">
        <f>' № 5  рп, кцср, квр'!E760</f>
        <v>561.70000000000005</v>
      </c>
      <c r="E205" s="37">
        <f>' № 5  рп, кцср, квр'!F760</f>
        <v>561.70000000000005</v>
      </c>
      <c r="F205" s="37">
        <f>' № 5  рп, кцср, квр'!G760</f>
        <v>561.70000000000005</v>
      </c>
    </row>
    <row r="206" spans="1:6" ht="47.25">
      <c r="A206" s="110">
        <v>2240320400</v>
      </c>
      <c r="B206" s="110"/>
      <c r="C206" s="111" t="s">
        <v>242</v>
      </c>
      <c r="D206" s="37">
        <f t="shared" ref="D206:F207" si="59">D207</f>
        <v>414.1</v>
      </c>
      <c r="E206" s="37">
        <f t="shared" si="59"/>
        <v>124</v>
      </c>
      <c r="F206" s="37">
        <f t="shared" si="59"/>
        <v>124</v>
      </c>
    </row>
    <row r="207" spans="1:6" ht="31.5">
      <c r="A207" s="110">
        <v>2240320400</v>
      </c>
      <c r="B207" s="109" t="s">
        <v>69</v>
      </c>
      <c r="C207" s="111" t="s">
        <v>95</v>
      </c>
      <c r="D207" s="37">
        <f t="shared" si="59"/>
        <v>414.1</v>
      </c>
      <c r="E207" s="37">
        <f t="shared" si="59"/>
        <v>124</v>
      </c>
      <c r="F207" s="37">
        <f t="shared" si="59"/>
        <v>124</v>
      </c>
    </row>
    <row r="208" spans="1:6" ht="31.5">
      <c r="A208" s="110">
        <v>2240320400</v>
      </c>
      <c r="B208" s="110">
        <v>240</v>
      </c>
      <c r="C208" s="111" t="s">
        <v>220</v>
      </c>
      <c r="D208" s="37">
        <f>' № 5  рп, кцср, квр'!E763</f>
        <v>414.1</v>
      </c>
      <c r="E208" s="37">
        <f>' № 5  рп, кцср, квр'!F763</f>
        <v>124</v>
      </c>
      <c r="F208" s="37">
        <f>' № 5  рп, кцср, квр'!G763</f>
        <v>124</v>
      </c>
    </row>
    <row r="209" spans="1:6" ht="47.25">
      <c r="A209" s="110" t="s">
        <v>297</v>
      </c>
      <c r="B209" s="110"/>
      <c r="C209" s="111" t="s">
        <v>145</v>
      </c>
      <c r="D209" s="37">
        <f t="shared" ref="D209:F210" si="60">D210</f>
        <v>1314</v>
      </c>
      <c r="E209" s="37">
        <f t="shared" si="60"/>
        <v>955</v>
      </c>
      <c r="F209" s="37">
        <f t="shared" si="60"/>
        <v>955</v>
      </c>
    </row>
    <row r="210" spans="1:6" ht="31.5">
      <c r="A210" s="110" t="s">
        <v>297</v>
      </c>
      <c r="B210" s="109" t="s">
        <v>97</v>
      </c>
      <c r="C210" s="111" t="s">
        <v>98</v>
      </c>
      <c r="D210" s="37">
        <f t="shared" si="60"/>
        <v>1314</v>
      </c>
      <c r="E210" s="37">
        <f t="shared" si="60"/>
        <v>955</v>
      </c>
      <c r="F210" s="37">
        <f t="shared" si="60"/>
        <v>955</v>
      </c>
    </row>
    <row r="211" spans="1:6" ht="31.5">
      <c r="A211" s="110" t="s">
        <v>297</v>
      </c>
      <c r="B211" s="110">
        <v>630</v>
      </c>
      <c r="C211" s="111" t="s">
        <v>143</v>
      </c>
      <c r="D211" s="37">
        <f>' № 5  рп, кцср, квр'!E766</f>
        <v>1314</v>
      </c>
      <c r="E211" s="37">
        <f>' № 5  рп, кцср, квр'!F766</f>
        <v>955</v>
      </c>
      <c r="F211" s="37">
        <f>' № 5  рп, кцср, квр'!G766</f>
        <v>955</v>
      </c>
    </row>
    <row r="212" spans="1:6" ht="47.25">
      <c r="A212" s="223" t="s">
        <v>453</v>
      </c>
      <c r="B212" s="223"/>
      <c r="C212" s="224" t="s">
        <v>454</v>
      </c>
      <c r="D212" s="37">
        <f>D213</f>
        <v>26</v>
      </c>
      <c r="E212" s="37">
        <f t="shared" ref="E212:F213" si="61">E213</f>
        <v>0</v>
      </c>
      <c r="F212" s="37">
        <f t="shared" si="61"/>
        <v>0</v>
      </c>
    </row>
    <row r="213" spans="1:6" ht="31.5">
      <c r="A213" s="223" t="s">
        <v>453</v>
      </c>
      <c r="B213" s="222" t="s">
        <v>97</v>
      </c>
      <c r="C213" s="224" t="s">
        <v>98</v>
      </c>
      <c r="D213" s="37">
        <f>D214</f>
        <v>26</v>
      </c>
      <c r="E213" s="37">
        <f t="shared" si="61"/>
        <v>0</v>
      </c>
      <c r="F213" s="37">
        <f t="shared" si="61"/>
        <v>0</v>
      </c>
    </row>
    <row r="214" spans="1:6" ht="31.5">
      <c r="A214" s="223" t="s">
        <v>453</v>
      </c>
      <c r="B214" s="223">
        <v>630</v>
      </c>
      <c r="C214" s="224" t="s">
        <v>143</v>
      </c>
      <c r="D214" s="37">
        <f>' № 5  рп, кцср, квр'!E769</f>
        <v>26</v>
      </c>
      <c r="E214" s="37">
        <f>' № 5  рп, кцср, квр'!F769</f>
        <v>0</v>
      </c>
      <c r="F214" s="37">
        <f>' № 5  рп, кцср, квр'!G769</f>
        <v>0</v>
      </c>
    </row>
    <row r="215" spans="1:6">
      <c r="A215" s="110">
        <v>2240400000</v>
      </c>
      <c r="B215" s="110"/>
      <c r="C215" s="111" t="s">
        <v>186</v>
      </c>
      <c r="D215" s="37">
        <f>D216+D221</f>
        <v>1582.6999999999998</v>
      </c>
      <c r="E215" s="37">
        <f>E216+E221</f>
        <v>1582.6999999999998</v>
      </c>
      <c r="F215" s="37">
        <f>F216+F221</f>
        <v>1582.6999999999998</v>
      </c>
    </row>
    <row r="216" spans="1:6" ht="47.25">
      <c r="A216" s="110">
        <v>2240420390</v>
      </c>
      <c r="B216" s="110"/>
      <c r="C216" s="49" t="s">
        <v>67</v>
      </c>
      <c r="D216" s="37">
        <f>D217+D219</f>
        <v>972.3</v>
      </c>
      <c r="E216" s="37">
        <f>E217+E219</f>
        <v>972.3</v>
      </c>
      <c r="F216" s="37">
        <f>F217+F219</f>
        <v>972.3</v>
      </c>
    </row>
    <row r="217" spans="1:6" ht="31.5">
      <c r="A217" s="110">
        <v>2240420390</v>
      </c>
      <c r="B217" s="109" t="s">
        <v>69</v>
      </c>
      <c r="C217" s="111" t="s">
        <v>95</v>
      </c>
      <c r="D217" s="37">
        <f>D218</f>
        <v>28.3</v>
      </c>
      <c r="E217" s="37">
        <f>E218</f>
        <v>28.3</v>
      </c>
      <c r="F217" s="37">
        <f>F218</f>
        <v>28.3</v>
      </c>
    </row>
    <row r="218" spans="1:6" ht="31.5">
      <c r="A218" s="110">
        <v>2240420390</v>
      </c>
      <c r="B218" s="110">
        <v>240</v>
      </c>
      <c r="C218" s="111" t="s">
        <v>220</v>
      </c>
      <c r="D218" s="37">
        <f>' № 5  рп, кцср, квр'!E639</f>
        <v>28.3</v>
      </c>
      <c r="E218" s="37">
        <f>' № 5  рп, кцср, квр'!F639</f>
        <v>28.3</v>
      </c>
      <c r="F218" s="37">
        <f>' № 5  рп, кцср, квр'!G639</f>
        <v>28.3</v>
      </c>
    </row>
    <row r="219" spans="1:6">
      <c r="A219" s="110">
        <v>2240420390</v>
      </c>
      <c r="B219" s="109" t="s">
        <v>73</v>
      </c>
      <c r="C219" s="111" t="s">
        <v>74</v>
      </c>
      <c r="D219" s="37">
        <f>D220</f>
        <v>944</v>
      </c>
      <c r="E219" s="37">
        <f>E220</f>
        <v>944</v>
      </c>
      <c r="F219" s="37">
        <f>F220</f>
        <v>944</v>
      </c>
    </row>
    <row r="220" spans="1:6">
      <c r="A220" s="110">
        <v>2240420390</v>
      </c>
      <c r="B220" s="109" t="s">
        <v>140</v>
      </c>
      <c r="C220" s="111" t="s">
        <v>141</v>
      </c>
      <c r="D220" s="37">
        <f>' № 5  рп, кцср, квр'!E641</f>
        <v>944</v>
      </c>
      <c r="E220" s="37">
        <f>' № 5  рп, кцср, квр'!F641</f>
        <v>944</v>
      </c>
      <c r="F220" s="37">
        <f>' № 5  рп, кцср, квр'!G641</f>
        <v>944</v>
      </c>
    </row>
    <row r="221" spans="1:6">
      <c r="A221" s="110" t="s">
        <v>296</v>
      </c>
      <c r="B221" s="110"/>
      <c r="C221" s="111" t="s">
        <v>219</v>
      </c>
      <c r="D221" s="37">
        <f t="shared" ref="D221:F222" si="62">D222</f>
        <v>610.4</v>
      </c>
      <c r="E221" s="37">
        <f t="shared" si="62"/>
        <v>610.4</v>
      </c>
      <c r="F221" s="37">
        <f t="shared" si="62"/>
        <v>610.4</v>
      </c>
    </row>
    <row r="222" spans="1:6">
      <c r="A222" s="110" t="s">
        <v>296</v>
      </c>
      <c r="B222" s="1" t="s">
        <v>73</v>
      </c>
      <c r="C222" s="47" t="s">
        <v>74</v>
      </c>
      <c r="D222" s="37">
        <f t="shared" si="62"/>
        <v>610.4</v>
      </c>
      <c r="E222" s="37">
        <f t="shared" si="62"/>
        <v>610.4</v>
      </c>
      <c r="F222" s="37">
        <f t="shared" si="62"/>
        <v>610.4</v>
      </c>
    </row>
    <row r="223" spans="1:6" ht="31.5">
      <c r="A223" s="110" t="s">
        <v>296</v>
      </c>
      <c r="B223" s="1" t="s">
        <v>101</v>
      </c>
      <c r="C223" s="47" t="s">
        <v>102</v>
      </c>
      <c r="D223" s="37">
        <f>' № 5  рп, кцср, квр'!E669</f>
        <v>610.4</v>
      </c>
      <c r="E223" s="37">
        <f>' № 5  рп, кцср, квр'!F669</f>
        <v>610.4</v>
      </c>
      <c r="F223" s="37">
        <f>' № 5  рп, кцср, квр'!G669</f>
        <v>610.4</v>
      </c>
    </row>
    <row r="224" spans="1:6" ht="31.5">
      <c r="A224" s="110">
        <v>2240500000</v>
      </c>
      <c r="B224" s="110"/>
      <c r="C224" s="111" t="s">
        <v>133</v>
      </c>
      <c r="D224" s="37">
        <f>D225+D229</f>
        <v>804.09999999999991</v>
      </c>
      <c r="E224" s="37">
        <f>E225+E229</f>
        <v>685.09999999999991</v>
      </c>
      <c r="F224" s="37">
        <f>F225+F229</f>
        <v>685.09999999999991</v>
      </c>
    </row>
    <row r="225" spans="1:6" ht="31.5">
      <c r="A225" s="110">
        <v>2240520410</v>
      </c>
      <c r="B225" s="110"/>
      <c r="C225" s="111" t="s">
        <v>202</v>
      </c>
      <c r="D225" s="37">
        <f>D226</f>
        <v>239.7</v>
      </c>
      <c r="E225" s="37">
        <f>E226</f>
        <v>239.7</v>
      </c>
      <c r="F225" s="37">
        <f>F226</f>
        <v>239.7</v>
      </c>
    </row>
    <row r="226" spans="1:6">
      <c r="A226" s="110">
        <v>2240520410</v>
      </c>
      <c r="B226" s="110" t="s">
        <v>70</v>
      </c>
      <c r="C226" s="111" t="s">
        <v>71</v>
      </c>
      <c r="D226" s="37">
        <f>D227+D228</f>
        <v>239.7</v>
      </c>
      <c r="E226" s="37">
        <f>E227+E228</f>
        <v>239.7</v>
      </c>
      <c r="F226" s="37">
        <f>F227+F228</f>
        <v>239.7</v>
      </c>
    </row>
    <row r="227" spans="1:6">
      <c r="A227" s="110">
        <v>2240520410</v>
      </c>
      <c r="B227" s="110">
        <v>850</v>
      </c>
      <c r="C227" s="111" t="s">
        <v>100</v>
      </c>
      <c r="D227" s="37">
        <f>' № 5  рп, кцср, квр'!E93</f>
        <v>151.1</v>
      </c>
      <c r="E227" s="37">
        <f>' № 5  рп, кцср, квр'!F93</f>
        <v>151.1</v>
      </c>
      <c r="F227" s="37">
        <f>' № 5  рп, кцср, квр'!G93</f>
        <v>151.1</v>
      </c>
    </row>
    <row r="228" spans="1:6" ht="31.5">
      <c r="A228" s="110">
        <v>2240520410</v>
      </c>
      <c r="B228" s="110">
        <v>860</v>
      </c>
      <c r="C228" s="111" t="s">
        <v>223</v>
      </c>
      <c r="D228" s="37">
        <f>' № 5  рп, кцср, квр'!E71</f>
        <v>88.6</v>
      </c>
      <c r="E228" s="37">
        <f>' № 5  рп, кцср, квр'!F71</f>
        <v>88.6</v>
      </c>
      <c r="F228" s="37">
        <f>' № 5  рп, кцср, квр'!G71</f>
        <v>88.6</v>
      </c>
    </row>
    <row r="229" spans="1:6" ht="31.5">
      <c r="A229" s="110">
        <v>2240520460</v>
      </c>
      <c r="B229" s="110"/>
      <c r="C229" s="111" t="s">
        <v>151</v>
      </c>
      <c r="D229" s="37">
        <f t="shared" ref="D229:F230" si="63">D230</f>
        <v>564.4</v>
      </c>
      <c r="E229" s="37">
        <f t="shared" si="63"/>
        <v>445.4</v>
      </c>
      <c r="F229" s="37">
        <f t="shared" si="63"/>
        <v>445.4</v>
      </c>
    </row>
    <row r="230" spans="1:6" ht="31.5">
      <c r="A230" s="110">
        <v>2240520460</v>
      </c>
      <c r="B230" s="109" t="s">
        <v>69</v>
      </c>
      <c r="C230" s="111" t="s">
        <v>95</v>
      </c>
      <c r="D230" s="37">
        <f t="shared" si="63"/>
        <v>564.4</v>
      </c>
      <c r="E230" s="37">
        <f t="shared" si="63"/>
        <v>445.4</v>
      </c>
      <c r="F230" s="37">
        <f t="shared" si="63"/>
        <v>445.4</v>
      </c>
    </row>
    <row r="231" spans="1:6" ht="31.5">
      <c r="A231" s="110">
        <v>2240520460</v>
      </c>
      <c r="B231" s="110">
        <v>240</v>
      </c>
      <c r="C231" s="111" t="s">
        <v>220</v>
      </c>
      <c r="D231" s="37">
        <f>' № 5  рп, кцср, квр'!E96</f>
        <v>564.4</v>
      </c>
      <c r="E231" s="37">
        <f>' № 5  рп, кцср, квр'!F96</f>
        <v>445.4</v>
      </c>
      <c r="F231" s="37">
        <f>' № 5  рп, кцср, квр'!G96</f>
        <v>445.4</v>
      </c>
    </row>
    <row r="232" spans="1:6" ht="31.5">
      <c r="A232" s="110">
        <v>2240600000</v>
      </c>
      <c r="B232" s="10"/>
      <c r="C232" s="49" t="s">
        <v>136</v>
      </c>
      <c r="D232" s="37">
        <f>D233+D236+D239</f>
        <v>122.6</v>
      </c>
      <c r="E232" s="37">
        <f t="shared" ref="E232:F232" si="64">E233+E236+E239</f>
        <v>122.6</v>
      </c>
      <c r="F232" s="37">
        <f t="shared" si="64"/>
        <v>122.6</v>
      </c>
    </row>
    <row r="233" spans="1:6">
      <c r="A233" s="10" t="s">
        <v>291</v>
      </c>
      <c r="B233" s="11"/>
      <c r="C233" s="111" t="s">
        <v>139</v>
      </c>
      <c r="D233" s="37">
        <f t="shared" ref="D233:F234" si="65">D234</f>
        <v>63.8</v>
      </c>
      <c r="E233" s="37">
        <f t="shared" si="65"/>
        <v>63.8</v>
      </c>
      <c r="F233" s="37">
        <f t="shared" si="65"/>
        <v>63.8</v>
      </c>
    </row>
    <row r="234" spans="1:6" ht="31.5">
      <c r="A234" s="10" t="s">
        <v>291</v>
      </c>
      <c r="B234" s="109" t="s">
        <v>69</v>
      </c>
      <c r="C234" s="111" t="s">
        <v>95</v>
      </c>
      <c r="D234" s="37">
        <f t="shared" si="65"/>
        <v>63.8</v>
      </c>
      <c r="E234" s="37">
        <f t="shared" si="65"/>
        <v>63.8</v>
      </c>
      <c r="F234" s="37">
        <f t="shared" si="65"/>
        <v>63.8</v>
      </c>
    </row>
    <row r="235" spans="1:6" ht="31.5">
      <c r="A235" s="10" t="s">
        <v>291</v>
      </c>
      <c r="B235" s="110">
        <v>240</v>
      </c>
      <c r="C235" s="111" t="s">
        <v>220</v>
      </c>
      <c r="D235" s="37">
        <f>' № 5  рп, кцср, квр'!E543</f>
        <v>63.8</v>
      </c>
      <c r="E235" s="37">
        <f>' № 5  рп, кцср, квр'!F543</f>
        <v>63.8</v>
      </c>
      <c r="F235" s="37">
        <f>' № 5  рп, кцср, квр'!G543</f>
        <v>63.8</v>
      </c>
    </row>
    <row r="236" spans="1:6" ht="16.5" customHeight="1">
      <c r="A236" s="10" t="s">
        <v>292</v>
      </c>
      <c r="B236" s="10"/>
      <c r="C236" s="111" t="s">
        <v>134</v>
      </c>
      <c r="D236" s="37">
        <f t="shared" ref="D236:F237" si="66">D237</f>
        <v>22.8</v>
      </c>
      <c r="E236" s="37">
        <f t="shared" si="66"/>
        <v>22.8</v>
      </c>
      <c r="F236" s="37">
        <f t="shared" si="66"/>
        <v>22.8</v>
      </c>
    </row>
    <row r="237" spans="1:6" ht="31.5">
      <c r="A237" s="10" t="s">
        <v>292</v>
      </c>
      <c r="B237" s="109" t="s">
        <v>69</v>
      </c>
      <c r="C237" s="111" t="s">
        <v>95</v>
      </c>
      <c r="D237" s="37">
        <f t="shared" si="66"/>
        <v>22.8</v>
      </c>
      <c r="E237" s="37">
        <f t="shared" si="66"/>
        <v>22.8</v>
      </c>
      <c r="F237" s="37">
        <f t="shared" si="66"/>
        <v>22.8</v>
      </c>
    </row>
    <row r="238" spans="1:6" ht="31.5">
      <c r="A238" s="10" t="s">
        <v>292</v>
      </c>
      <c r="B238" s="110">
        <v>240</v>
      </c>
      <c r="C238" s="111" t="s">
        <v>220</v>
      </c>
      <c r="D238" s="37">
        <f>' № 5  рп, кцср, квр'!E546</f>
        <v>22.8</v>
      </c>
      <c r="E238" s="37">
        <f>' № 5  рп, кцср, квр'!F546</f>
        <v>22.8</v>
      </c>
      <c r="F238" s="37">
        <f>' № 5  рп, кцср, квр'!G546</f>
        <v>22.8</v>
      </c>
    </row>
    <row r="239" spans="1:6">
      <c r="A239" s="10" t="s">
        <v>293</v>
      </c>
      <c r="B239" s="10"/>
      <c r="C239" s="111" t="s">
        <v>135</v>
      </c>
      <c r="D239" s="37">
        <f t="shared" ref="D239:F240" si="67">D240</f>
        <v>36</v>
      </c>
      <c r="E239" s="37">
        <f t="shared" si="67"/>
        <v>36</v>
      </c>
      <c r="F239" s="37">
        <f t="shared" si="67"/>
        <v>36</v>
      </c>
    </row>
    <row r="240" spans="1:6">
      <c r="A240" s="10" t="s">
        <v>293</v>
      </c>
      <c r="B240" s="109" t="s">
        <v>73</v>
      </c>
      <c r="C240" s="111" t="s">
        <v>74</v>
      </c>
      <c r="D240" s="37">
        <f t="shared" si="67"/>
        <v>36</v>
      </c>
      <c r="E240" s="37">
        <f t="shared" si="67"/>
        <v>36</v>
      </c>
      <c r="F240" s="37">
        <f t="shared" si="67"/>
        <v>36</v>
      </c>
    </row>
    <row r="241" spans="1:6" ht="31.5">
      <c r="A241" s="10" t="s">
        <v>293</v>
      </c>
      <c r="B241" s="10" t="s">
        <v>319</v>
      </c>
      <c r="C241" s="111" t="s">
        <v>320</v>
      </c>
      <c r="D241" s="37">
        <f>' № 5  рп, кцср, квр'!E549</f>
        <v>36</v>
      </c>
      <c r="E241" s="37">
        <f>' № 5  рп, кцср, квр'!F549</f>
        <v>36</v>
      </c>
      <c r="F241" s="37">
        <f>' № 5  рп, кцср, квр'!G549</f>
        <v>36</v>
      </c>
    </row>
    <row r="242" spans="1:6" ht="31.5">
      <c r="A242" s="110">
        <v>2250000000</v>
      </c>
      <c r="B242" s="110"/>
      <c r="C242" s="111" t="s">
        <v>250</v>
      </c>
      <c r="D242" s="37">
        <f>D243+D253</f>
        <v>26411.799999999996</v>
      </c>
      <c r="E242" s="37">
        <f t="shared" ref="E242:F242" si="68">E243+E253</f>
        <v>23481.599999999999</v>
      </c>
      <c r="F242" s="37">
        <f t="shared" si="68"/>
        <v>23484.499999999996</v>
      </c>
    </row>
    <row r="243" spans="1:6" ht="31.5">
      <c r="A243" s="110">
        <v>2250100000</v>
      </c>
      <c r="B243" s="110"/>
      <c r="C243" s="111" t="s">
        <v>251</v>
      </c>
      <c r="D243" s="37">
        <f>D247+D244+D250</f>
        <v>23411.799999999996</v>
      </c>
      <c r="E243" s="37">
        <f t="shared" ref="E243:F243" si="69">E247+E244+E250</f>
        <v>23481.599999999999</v>
      </c>
      <c r="F243" s="37">
        <f t="shared" si="69"/>
        <v>23484.499999999996</v>
      </c>
    </row>
    <row r="244" spans="1:6" ht="47.25">
      <c r="A244" s="195">
        <v>2250110690</v>
      </c>
      <c r="B244" s="195"/>
      <c r="C244" s="84" t="s">
        <v>234</v>
      </c>
      <c r="D244" s="37">
        <f>D245</f>
        <v>2939.6</v>
      </c>
      <c r="E244" s="37">
        <f t="shared" ref="E244:F245" si="70">E245</f>
        <v>2939.6</v>
      </c>
      <c r="F244" s="37">
        <f t="shared" si="70"/>
        <v>2939.6</v>
      </c>
    </row>
    <row r="245" spans="1:6" ht="31.5">
      <c r="A245" s="195">
        <v>2250110690</v>
      </c>
      <c r="B245" s="194" t="s">
        <v>97</v>
      </c>
      <c r="C245" s="196" t="s">
        <v>98</v>
      </c>
      <c r="D245" s="37">
        <f>D246</f>
        <v>2939.6</v>
      </c>
      <c r="E245" s="37">
        <f t="shared" si="70"/>
        <v>2939.6</v>
      </c>
      <c r="F245" s="37">
        <f t="shared" si="70"/>
        <v>2939.6</v>
      </c>
    </row>
    <row r="246" spans="1:6">
      <c r="A246" s="195">
        <v>2250110690</v>
      </c>
      <c r="B246" s="195">
        <v>610</v>
      </c>
      <c r="C246" s="196" t="s">
        <v>104</v>
      </c>
      <c r="D246" s="37">
        <f>' № 5  рп, кцср, квр'!E728</f>
        <v>2939.6</v>
      </c>
      <c r="E246" s="37">
        <f>' № 5  рп, кцср, квр'!F728</f>
        <v>2939.6</v>
      </c>
      <c r="F246" s="37">
        <f>' № 5  рп, кцср, квр'!G728</f>
        <v>2939.6</v>
      </c>
    </row>
    <row r="247" spans="1:6" ht="31.5">
      <c r="A247" s="110">
        <v>2250120010</v>
      </c>
      <c r="B247" s="110"/>
      <c r="C247" s="111" t="s">
        <v>123</v>
      </c>
      <c r="D247" s="37">
        <f t="shared" ref="D247:F248" si="71">D248</f>
        <v>20442.599999999999</v>
      </c>
      <c r="E247" s="37">
        <f t="shared" si="71"/>
        <v>20512.400000000001</v>
      </c>
      <c r="F247" s="37">
        <f t="shared" si="71"/>
        <v>20515.3</v>
      </c>
    </row>
    <row r="248" spans="1:6" ht="31.5">
      <c r="A248" s="110">
        <v>2250120010</v>
      </c>
      <c r="B248" s="109" t="s">
        <v>97</v>
      </c>
      <c r="C248" s="111" t="s">
        <v>98</v>
      </c>
      <c r="D248" s="37">
        <f t="shared" si="71"/>
        <v>20442.599999999999</v>
      </c>
      <c r="E248" s="37">
        <f t="shared" si="71"/>
        <v>20512.400000000001</v>
      </c>
      <c r="F248" s="37">
        <f t="shared" si="71"/>
        <v>20515.3</v>
      </c>
    </row>
    <row r="249" spans="1:6">
      <c r="A249" s="110">
        <v>2250120010</v>
      </c>
      <c r="B249" s="110">
        <v>610</v>
      </c>
      <c r="C249" s="111" t="s">
        <v>104</v>
      </c>
      <c r="D249" s="37">
        <f>' № 5  рп, кцср, квр'!E731</f>
        <v>20442.599999999999</v>
      </c>
      <c r="E249" s="37">
        <f>' № 5  рп, кцср, квр'!F731</f>
        <v>20512.400000000001</v>
      </c>
      <c r="F249" s="37">
        <f>' № 5  рп, кцср, квр'!G731</f>
        <v>20515.3</v>
      </c>
    </row>
    <row r="250" spans="1:6" ht="47.25">
      <c r="A250" s="195" t="s">
        <v>398</v>
      </c>
      <c r="B250" s="70"/>
      <c r="C250" s="84" t="s">
        <v>243</v>
      </c>
      <c r="D250" s="37">
        <f>D251</f>
        <v>29.6</v>
      </c>
      <c r="E250" s="37">
        <f t="shared" ref="E250:F251" si="72">E251</f>
        <v>29.6</v>
      </c>
      <c r="F250" s="37">
        <f t="shared" si="72"/>
        <v>29.6</v>
      </c>
    </row>
    <row r="251" spans="1:6" ht="31.5">
      <c r="A251" s="195" t="s">
        <v>398</v>
      </c>
      <c r="B251" s="194" t="s">
        <v>97</v>
      </c>
      <c r="C251" s="196" t="s">
        <v>98</v>
      </c>
      <c r="D251" s="37">
        <f>D252</f>
        <v>29.6</v>
      </c>
      <c r="E251" s="37">
        <f t="shared" si="72"/>
        <v>29.6</v>
      </c>
      <c r="F251" s="37">
        <f t="shared" si="72"/>
        <v>29.6</v>
      </c>
    </row>
    <row r="252" spans="1:6">
      <c r="A252" s="195" t="s">
        <v>398</v>
      </c>
      <c r="B252" s="195">
        <v>610</v>
      </c>
      <c r="C252" s="196" t="s">
        <v>104</v>
      </c>
      <c r="D252" s="37">
        <f>' № 5  рп, кцср, квр'!E734</f>
        <v>29.6</v>
      </c>
      <c r="E252" s="37">
        <f>' № 5  рп, кцср, квр'!F734</f>
        <v>29.6</v>
      </c>
      <c r="F252" s="37">
        <f>' № 5  рп, кцср, квр'!G734</f>
        <v>29.6</v>
      </c>
    </row>
    <row r="253" spans="1:6" ht="47.25">
      <c r="A253" s="11">
        <v>2250300000</v>
      </c>
      <c r="B253" s="133"/>
      <c r="C253" s="8" t="s">
        <v>347</v>
      </c>
      <c r="D253" s="37">
        <f>D254</f>
        <v>3000</v>
      </c>
      <c r="E253" s="37">
        <f t="shared" ref="E253:F255" si="73">E254</f>
        <v>0</v>
      </c>
      <c r="F253" s="37">
        <f t="shared" si="73"/>
        <v>0</v>
      </c>
    </row>
    <row r="254" spans="1:6" ht="31.5">
      <c r="A254" s="11">
        <v>2250320020</v>
      </c>
      <c r="B254" s="133"/>
      <c r="C254" s="8" t="s">
        <v>326</v>
      </c>
      <c r="D254" s="37">
        <f>D255</f>
        <v>3000</v>
      </c>
      <c r="E254" s="37">
        <f t="shared" si="73"/>
        <v>0</v>
      </c>
      <c r="F254" s="37">
        <f t="shared" si="73"/>
        <v>0</v>
      </c>
    </row>
    <row r="255" spans="1:6" ht="31.5">
      <c r="A255" s="11">
        <v>2250320020</v>
      </c>
      <c r="B255" s="132" t="s">
        <v>97</v>
      </c>
      <c r="C255" s="134" t="s">
        <v>98</v>
      </c>
      <c r="D255" s="37">
        <f>D256</f>
        <v>3000</v>
      </c>
      <c r="E255" s="37">
        <f t="shared" si="73"/>
        <v>0</v>
      </c>
      <c r="F255" s="37">
        <f t="shared" si="73"/>
        <v>0</v>
      </c>
    </row>
    <row r="256" spans="1:6">
      <c r="A256" s="11">
        <v>2250320020</v>
      </c>
      <c r="B256" s="133">
        <v>610</v>
      </c>
      <c r="C256" s="134" t="s">
        <v>104</v>
      </c>
      <c r="D256" s="37">
        <f>' № 5  рп, кцср, квр'!E738</f>
        <v>3000</v>
      </c>
      <c r="E256" s="37">
        <f>' № 5  рп, кцср, квр'!F738</f>
        <v>0</v>
      </c>
      <c r="F256" s="37">
        <f>' № 5  рп, кцср, квр'!G738</f>
        <v>0</v>
      </c>
    </row>
    <row r="257" spans="1:6" ht="47.25">
      <c r="A257" s="28">
        <v>2300000000</v>
      </c>
      <c r="B257" s="16"/>
      <c r="C257" s="45" t="s">
        <v>313</v>
      </c>
      <c r="D257" s="36">
        <f>D258+D276+D303</f>
        <v>79333.099999999991</v>
      </c>
      <c r="E257" s="36">
        <f>E258+E276+E303</f>
        <v>46551.1</v>
      </c>
      <c r="F257" s="36">
        <f>F258+F276+F303</f>
        <v>32740.7</v>
      </c>
    </row>
    <row r="258" spans="1:6" ht="47.25">
      <c r="A258" s="109">
        <v>2310000000</v>
      </c>
      <c r="B258" s="110"/>
      <c r="C258" s="111" t="s">
        <v>211</v>
      </c>
      <c r="D258" s="37">
        <f>D263+D259</f>
        <v>14389.300000000001</v>
      </c>
      <c r="E258" s="37">
        <f>E263+E259</f>
        <v>9743.3000000000011</v>
      </c>
      <c r="F258" s="37">
        <f>F263+F259</f>
        <v>163</v>
      </c>
    </row>
    <row r="259" spans="1:6" ht="31.5">
      <c r="A259" s="310">
        <v>2310100000</v>
      </c>
      <c r="B259" s="311"/>
      <c r="C259" s="312" t="s">
        <v>744</v>
      </c>
      <c r="D259" s="37">
        <f>D260</f>
        <v>658.5</v>
      </c>
      <c r="E259" s="37">
        <f t="shared" ref="E259:F261" si="74">E260</f>
        <v>967.5</v>
      </c>
      <c r="F259" s="37">
        <f t="shared" si="74"/>
        <v>0</v>
      </c>
    </row>
    <row r="260" spans="1:6">
      <c r="A260" s="310">
        <v>2310120100</v>
      </c>
      <c r="B260" s="310"/>
      <c r="C260" s="61" t="s">
        <v>227</v>
      </c>
      <c r="D260" s="37">
        <f>D261</f>
        <v>658.5</v>
      </c>
      <c r="E260" s="37">
        <f t="shared" si="74"/>
        <v>967.5</v>
      </c>
      <c r="F260" s="37">
        <f t="shared" si="74"/>
        <v>0</v>
      </c>
    </row>
    <row r="261" spans="1:6" ht="31.5">
      <c r="A261" s="310">
        <v>2310120100</v>
      </c>
      <c r="B261" s="310" t="s">
        <v>69</v>
      </c>
      <c r="C261" s="55" t="s">
        <v>95</v>
      </c>
      <c r="D261" s="37">
        <f>D262</f>
        <v>658.5</v>
      </c>
      <c r="E261" s="37">
        <f t="shared" si="74"/>
        <v>967.5</v>
      </c>
      <c r="F261" s="37">
        <f t="shared" si="74"/>
        <v>0</v>
      </c>
    </row>
    <row r="262" spans="1:6" ht="31.5">
      <c r="A262" s="310">
        <v>2310120100</v>
      </c>
      <c r="B262" s="310">
        <v>240</v>
      </c>
      <c r="C262" s="55" t="s">
        <v>220</v>
      </c>
      <c r="D262" s="37">
        <f>' № 5  рп, кцср, квр'!E283</f>
        <v>658.5</v>
      </c>
      <c r="E262" s="37">
        <f>' № 5  рп, кцср, квр'!F283</f>
        <v>967.5</v>
      </c>
      <c r="F262" s="37">
        <f>' № 5  рп, кцср, квр'!G283</f>
        <v>0</v>
      </c>
    </row>
    <row r="263" spans="1:6" ht="47.25">
      <c r="A263" s="203" t="s">
        <v>440</v>
      </c>
      <c r="B263" s="204" t="s">
        <v>66</v>
      </c>
      <c r="C263" s="205" t="s">
        <v>441</v>
      </c>
      <c r="D263" s="21">
        <f>D264+D267+D273+D270</f>
        <v>13730.800000000001</v>
      </c>
      <c r="E263" s="21">
        <f t="shared" ref="E263:F263" si="75">E264+E267+E273+E270</f>
        <v>8775.8000000000011</v>
      </c>
      <c r="F263" s="21">
        <f t="shared" si="75"/>
        <v>163</v>
      </c>
    </row>
    <row r="264" spans="1:6" ht="31.5">
      <c r="A264" s="204" t="s">
        <v>442</v>
      </c>
      <c r="B264" s="204"/>
      <c r="C264" s="205" t="s">
        <v>339</v>
      </c>
      <c r="D264" s="21">
        <f>D265</f>
        <v>8526.7000000000007</v>
      </c>
      <c r="E264" s="21">
        <f t="shared" ref="E264:F265" si="76">E265</f>
        <v>8526.7000000000007</v>
      </c>
      <c r="F264" s="21">
        <f t="shared" si="76"/>
        <v>0</v>
      </c>
    </row>
    <row r="265" spans="1:6" ht="31.5">
      <c r="A265" s="204" t="s">
        <v>442</v>
      </c>
      <c r="B265" s="203" t="s">
        <v>69</v>
      </c>
      <c r="C265" s="205" t="s">
        <v>95</v>
      </c>
      <c r="D265" s="21">
        <f>D266</f>
        <v>8526.7000000000007</v>
      </c>
      <c r="E265" s="21">
        <f t="shared" si="76"/>
        <v>8526.7000000000007</v>
      </c>
      <c r="F265" s="21">
        <f t="shared" si="76"/>
        <v>0</v>
      </c>
    </row>
    <row r="266" spans="1:6" ht="31.5">
      <c r="A266" s="204" t="s">
        <v>442</v>
      </c>
      <c r="B266" s="204">
        <v>240</v>
      </c>
      <c r="C266" s="205" t="s">
        <v>220</v>
      </c>
      <c r="D266" s="21">
        <f>' № 5  рп, кцср, квр'!E287</f>
        <v>8526.7000000000007</v>
      </c>
      <c r="E266" s="21">
        <f>' № 5  рп, кцср, квр'!F287</f>
        <v>8526.7000000000007</v>
      </c>
      <c r="F266" s="21">
        <f>' № 5  рп, кцср, квр'!G287</f>
        <v>0</v>
      </c>
    </row>
    <row r="267" spans="1:6">
      <c r="A267" s="203" t="s">
        <v>444</v>
      </c>
      <c r="B267" s="204" t="s">
        <v>66</v>
      </c>
      <c r="C267" s="205" t="s">
        <v>445</v>
      </c>
      <c r="D267" s="21">
        <f>D268</f>
        <v>195.4</v>
      </c>
      <c r="E267" s="21">
        <f t="shared" ref="E267:F268" si="77">E268</f>
        <v>163</v>
      </c>
      <c r="F267" s="21">
        <f t="shared" si="77"/>
        <v>163</v>
      </c>
    </row>
    <row r="268" spans="1:6" ht="31.5">
      <c r="A268" s="203" t="s">
        <v>444</v>
      </c>
      <c r="B268" s="203" t="s">
        <v>69</v>
      </c>
      <c r="C268" s="205" t="s">
        <v>95</v>
      </c>
      <c r="D268" s="21">
        <f>D269</f>
        <v>195.4</v>
      </c>
      <c r="E268" s="21">
        <f t="shared" si="77"/>
        <v>163</v>
      </c>
      <c r="F268" s="21">
        <f t="shared" si="77"/>
        <v>163</v>
      </c>
    </row>
    <row r="269" spans="1:6" ht="31.5">
      <c r="A269" s="203" t="s">
        <v>444</v>
      </c>
      <c r="B269" s="204">
        <v>240</v>
      </c>
      <c r="C269" s="205" t="s">
        <v>220</v>
      </c>
      <c r="D269" s="21">
        <f>' № 5  рп, кцср, квр'!E290</f>
        <v>195.4</v>
      </c>
      <c r="E269" s="21">
        <f>' № 5  рп, кцср, квр'!F290</f>
        <v>163</v>
      </c>
      <c r="F269" s="21">
        <f>' № 5  рп, кцср, квр'!G290</f>
        <v>163</v>
      </c>
    </row>
    <row r="270" spans="1:6" ht="31.5">
      <c r="A270" s="310" t="s">
        <v>739</v>
      </c>
      <c r="B270" s="310" t="s">
        <v>66</v>
      </c>
      <c r="C270" s="312" t="s">
        <v>745</v>
      </c>
      <c r="D270" s="21">
        <f>D271</f>
        <v>4922.6000000000004</v>
      </c>
      <c r="E270" s="21">
        <f t="shared" ref="E270:F271" si="78">E271</f>
        <v>0</v>
      </c>
      <c r="F270" s="21">
        <f t="shared" si="78"/>
        <v>0</v>
      </c>
    </row>
    <row r="271" spans="1:6" ht="31.5">
      <c r="A271" s="310" t="s">
        <v>739</v>
      </c>
      <c r="B271" s="310" t="s">
        <v>69</v>
      </c>
      <c r="C271" s="312" t="s">
        <v>95</v>
      </c>
      <c r="D271" s="21">
        <f>D272</f>
        <v>4922.6000000000004</v>
      </c>
      <c r="E271" s="21">
        <f t="shared" si="78"/>
        <v>0</v>
      </c>
      <c r="F271" s="21">
        <f t="shared" si="78"/>
        <v>0</v>
      </c>
    </row>
    <row r="272" spans="1:6" ht="31.5">
      <c r="A272" s="310" t="s">
        <v>739</v>
      </c>
      <c r="B272" s="310">
        <v>240</v>
      </c>
      <c r="C272" s="312" t="s">
        <v>220</v>
      </c>
      <c r="D272" s="21">
        <f>' № 5  рп, кцср, квр'!E293</f>
        <v>4922.6000000000004</v>
      </c>
      <c r="E272" s="21">
        <f>' № 5  рп, кцср, квр'!F293</f>
        <v>0</v>
      </c>
      <c r="F272" s="21">
        <f>' № 5  рп, кцср, квр'!G293</f>
        <v>0</v>
      </c>
    </row>
    <row r="273" spans="1:6" ht="31.5">
      <c r="A273" s="203" t="s">
        <v>443</v>
      </c>
      <c r="B273" s="204"/>
      <c r="C273" s="205" t="s">
        <v>340</v>
      </c>
      <c r="D273" s="21">
        <f t="shared" ref="D273:F274" si="79">D274</f>
        <v>86.1</v>
      </c>
      <c r="E273" s="21">
        <f t="shared" si="79"/>
        <v>86.1</v>
      </c>
      <c r="F273" s="21">
        <f t="shared" si="79"/>
        <v>0</v>
      </c>
    </row>
    <row r="274" spans="1:6" ht="31.5">
      <c r="A274" s="203" t="s">
        <v>443</v>
      </c>
      <c r="B274" s="203" t="s">
        <v>69</v>
      </c>
      <c r="C274" s="205" t="s">
        <v>95</v>
      </c>
      <c r="D274" s="21">
        <f t="shared" si="79"/>
        <v>86.1</v>
      </c>
      <c r="E274" s="21">
        <f t="shared" si="79"/>
        <v>86.1</v>
      </c>
      <c r="F274" s="21">
        <f t="shared" si="79"/>
        <v>0</v>
      </c>
    </row>
    <row r="275" spans="1:6" ht="31.5">
      <c r="A275" s="203" t="s">
        <v>443</v>
      </c>
      <c r="B275" s="204">
        <v>240</v>
      </c>
      <c r="C275" s="205" t="s">
        <v>220</v>
      </c>
      <c r="D275" s="21">
        <f>' № 5  рп, кцср, квр'!E296</f>
        <v>86.1</v>
      </c>
      <c r="E275" s="21">
        <f>' № 5  рп, кцср, квр'!F296</f>
        <v>86.1</v>
      </c>
      <c r="F275" s="21">
        <f>' № 5  рп, кцср, квр'!G296</f>
        <v>0</v>
      </c>
    </row>
    <row r="276" spans="1:6">
      <c r="A276" s="109">
        <v>2320000000</v>
      </c>
      <c r="B276" s="110"/>
      <c r="C276" s="111" t="s">
        <v>180</v>
      </c>
      <c r="D276" s="37">
        <f>D277+D295+D299</f>
        <v>62948.6</v>
      </c>
      <c r="E276" s="37">
        <f t="shared" ref="E276:F276" si="80">E277+E295+E299</f>
        <v>34912.6</v>
      </c>
      <c r="F276" s="37">
        <f t="shared" si="80"/>
        <v>30682.5</v>
      </c>
    </row>
    <row r="277" spans="1:6">
      <c r="A277" s="109">
        <v>2320200000</v>
      </c>
      <c r="B277" s="110"/>
      <c r="C277" s="111" t="s">
        <v>128</v>
      </c>
      <c r="D277" s="37">
        <f>D278+D281+D286+D292+D289</f>
        <v>55183.199999999997</v>
      </c>
      <c r="E277" s="37">
        <f t="shared" ref="E277:F277" si="81">E278+E281+E286+E292+E289</f>
        <v>28410</v>
      </c>
      <c r="F277" s="37">
        <f t="shared" si="81"/>
        <v>24179.9</v>
      </c>
    </row>
    <row r="278" spans="1:6">
      <c r="A278" s="110">
        <v>2320220050</v>
      </c>
      <c r="B278" s="110"/>
      <c r="C278" s="111" t="s">
        <v>129</v>
      </c>
      <c r="D278" s="37">
        <f t="shared" ref="D278:F279" si="82">D279</f>
        <v>20441.7</v>
      </c>
      <c r="E278" s="37">
        <f t="shared" si="82"/>
        <v>20000</v>
      </c>
      <c r="F278" s="37">
        <f t="shared" si="82"/>
        <v>18035</v>
      </c>
    </row>
    <row r="279" spans="1:6" ht="31.5">
      <c r="A279" s="110">
        <v>2320220050</v>
      </c>
      <c r="B279" s="109" t="s">
        <v>69</v>
      </c>
      <c r="C279" s="111" t="s">
        <v>95</v>
      </c>
      <c r="D279" s="37">
        <f t="shared" si="82"/>
        <v>20441.7</v>
      </c>
      <c r="E279" s="37">
        <f t="shared" si="82"/>
        <v>20000</v>
      </c>
      <c r="F279" s="37">
        <f t="shared" si="82"/>
        <v>18035</v>
      </c>
    </row>
    <row r="280" spans="1:6" ht="31.5">
      <c r="A280" s="110">
        <v>2320220050</v>
      </c>
      <c r="B280" s="110">
        <v>240</v>
      </c>
      <c r="C280" s="111" t="s">
        <v>220</v>
      </c>
      <c r="D280" s="37">
        <f>' № 5  рп, кцср, квр'!E301</f>
        <v>20441.7</v>
      </c>
      <c r="E280" s="37">
        <f>' № 5  рп, кцср, квр'!F301</f>
        <v>20000</v>
      </c>
      <c r="F280" s="37">
        <f>' № 5  рп, кцср, квр'!G301</f>
        <v>18035</v>
      </c>
    </row>
    <row r="281" spans="1:6">
      <c r="A281" s="110">
        <v>2320220070</v>
      </c>
      <c r="B281" s="110"/>
      <c r="C281" s="111" t="s">
        <v>130</v>
      </c>
      <c r="D281" s="37">
        <f>D282+D284</f>
        <v>7589.9</v>
      </c>
      <c r="E281" s="37">
        <f t="shared" ref="E281:F281" si="83">E282+E284</f>
        <v>6196.2000000000007</v>
      </c>
      <c r="F281" s="37">
        <f t="shared" si="83"/>
        <v>5060.8999999999996</v>
      </c>
    </row>
    <row r="282" spans="1:6" ht="31.5">
      <c r="A282" s="110">
        <v>2320220070</v>
      </c>
      <c r="B282" s="109" t="s">
        <v>69</v>
      </c>
      <c r="C282" s="111" t="s">
        <v>95</v>
      </c>
      <c r="D282" s="37">
        <f t="shared" ref="D282:F282" si="84">D283</f>
        <v>3916</v>
      </c>
      <c r="E282" s="37">
        <f t="shared" si="84"/>
        <v>2522.3000000000002</v>
      </c>
      <c r="F282" s="37">
        <f t="shared" si="84"/>
        <v>1387</v>
      </c>
    </row>
    <row r="283" spans="1:6" ht="31.5">
      <c r="A283" s="110">
        <v>2320220070</v>
      </c>
      <c r="B283" s="110">
        <v>240</v>
      </c>
      <c r="C283" s="111" t="s">
        <v>220</v>
      </c>
      <c r="D283" s="37">
        <f>' № 5  рп, кцср, квр'!E304</f>
        <v>3916</v>
      </c>
      <c r="E283" s="37">
        <f>' № 5  рп, кцср, квр'!F304</f>
        <v>2522.3000000000002</v>
      </c>
      <c r="F283" s="37">
        <f>' № 5  рп, кцср, квр'!G304</f>
        <v>1387</v>
      </c>
    </row>
    <row r="284" spans="1:6" ht="31.5">
      <c r="A284" s="226">
        <v>2320220070</v>
      </c>
      <c r="B284" s="225" t="s">
        <v>97</v>
      </c>
      <c r="C284" s="227" t="s">
        <v>98</v>
      </c>
      <c r="D284" s="37">
        <f>D285</f>
        <v>3673.9</v>
      </c>
      <c r="E284" s="37">
        <f t="shared" ref="E284:F284" si="85">E285</f>
        <v>3673.9</v>
      </c>
      <c r="F284" s="37">
        <f t="shared" si="85"/>
        <v>3673.9</v>
      </c>
    </row>
    <row r="285" spans="1:6">
      <c r="A285" s="226">
        <v>2320220070</v>
      </c>
      <c r="B285" s="226">
        <v>610</v>
      </c>
      <c r="C285" s="227" t="s">
        <v>104</v>
      </c>
      <c r="D285" s="37">
        <f>' № 5  рп, кцср, квр'!E306</f>
        <v>3673.9</v>
      </c>
      <c r="E285" s="37">
        <f>' № 5  рп, кцср, квр'!F306</f>
        <v>3673.9</v>
      </c>
      <c r="F285" s="37">
        <f>' № 5  рп, кцср, квр'!G306</f>
        <v>3673.9</v>
      </c>
    </row>
    <row r="286" spans="1:6">
      <c r="A286" s="110">
        <v>2320220080</v>
      </c>
      <c r="B286" s="110"/>
      <c r="C286" s="111" t="s">
        <v>131</v>
      </c>
      <c r="D286" s="37">
        <f t="shared" ref="D286:F287" si="86">D287</f>
        <v>3771.1</v>
      </c>
      <c r="E286" s="37">
        <f t="shared" si="86"/>
        <v>2213.8000000000002</v>
      </c>
      <c r="F286" s="37">
        <f t="shared" si="86"/>
        <v>1084</v>
      </c>
    </row>
    <row r="287" spans="1:6" ht="31.5">
      <c r="A287" s="110">
        <v>2320220080</v>
      </c>
      <c r="B287" s="109" t="s">
        <v>69</v>
      </c>
      <c r="C287" s="111" t="s">
        <v>95</v>
      </c>
      <c r="D287" s="37">
        <f t="shared" si="86"/>
        <v>3771.1</v>
      </c>
      <c r="E287" s="37">
        <f t="shared" si="86"/>
        <v>2213.8000000000002</v>
      </c>
      <c r="F287" s="37">
        <f t="shared" si="86"/>
        <v>1084</v>
      </c>
    </row>
    <row r="288" spans="1:6" ht="31.5">
      <c r="A288" s="110">
        <v>2320220080</v>
      </c>
      <c r="B288" s="110">
        <v>240</v>
      </c>
      <c r="C288" s="111" t="s">
        <v>220</v>
      </c>
      <c r="D288" s="37">
        <f>' № 5  рп, кцср, квр'!E309</f>
        <v>3771.1</v>
      </c>
      <c r="E288" s="37">
        <f>' № 5  рп, кцср, квр'!F309</f>
        <v>2213.8000000000002</v>
      </c>
      <c r="F288" s="37">
        <f>' № 5  рп, кцср, квр'!G309</f>
        <v>1084</v>
      </c>
    </row>
    <row r="289" spans="1:6">
      <c r="A289" s="226">
        <v>2320220090</v>
      </c>
      <c r="B289" s="226"/>
      <c r="C289" s="8" t="s">
        <v>461</v>
      </c>
      <c r="D289" s="37">
        <f>D290</f>
        <v>722.2</v>
      </c>
      <c r="E289" s="37">
        <f t="shared" ref="E289:F290" si="87">E290</f>
        <v>0</v>
      </c>
      <c r="F289" s="37">
        <f t="shared" si="87"/>
        <v>0</v>
      </c>
    </row>
    <row r="290" spans="1:6" ht="31.5">
      <c r="A290" s="226">
        <v>2320220090</v>
      </c>
      <c r="B290" s="225" t="s">
        <v>69</v>
      </c>
      <c r="C290" s="227" t="s">
        <v>95</v>
      </c>
      <c r="D290" s="37">
        <f>D291</f>
        <v>722.2</v>
      </c>
      <c r="E290" s="37">
        <f t="shared" si="87"/>
        <v>0</v>
      </c>
      <c r="F290" s="37">
        <f t="shared" si="87"/>
        <v>0</v>
      </c>
    </row>
    <row r="291" spans="1:6" ht="31.5">
      <c r="A291" s="226">
        <v>2320220090</v>
      </c>
      <c r="B291" s="226">
        <v>240</v>
      </c>
      <c r="C291" s="227" t="s">
        <v>220</v>
      </c>
      <c r="D291" s="37">
        <f>' № 5  рп, кцср, квр'!E312</f>
        <v>722.2</v>
      </c>
      <c r="E291" s="37">
        <f>' № 5  рп, кцср, квр'!F312</f>
        <v>0</v>
      </c>
      <c r="F291" s="37">
        <f>' № 5  рп, кцср, квр'!G312</f>
        <v>0</v>
      </c>
    </row>
    <row r="292" spans="1:6">
      <c r="A292" s="110">
        <v>2320220110</v>
      </c>
      <c r="B292" s="110"/>
      <c r="C292" s="111" t="s">
        <v>325</v>
      </c>
      <c r="D292" s="37">
        <f t="shared" ref="D292:F293" si="88">D293</f>
        <v>22658.3</v>
      </c>
      <c r="E292" s="37">
        <f t="shared" si="88"/>
        <v>0</v>
      </c>
      <c r="F292" s="37">
        <f t="shared" si="88"/>
        <v>0</v>
      </c>
    </row>
    <row r="293" spans="1:6" ht="31.5">
      <c r="A293" s="110">
        <v>2320220110</v>
      </c>
      <c r="B293" s="109" t="s">
        <v>69</v>
      </c>
      <c r="C293" s="111" t="s">
        <v>95</v>
      </c>
      <c r="D293" s="37">
        <f t="shared" si="88"/>
        <v>22658.3</v>
      </c>
      <c r="E293" s="37">
        <f t="shared" si="88"/>
        <v>0</v>
      </c>
      <c r="F293" s="37">
        <f t="shared" si="88"/>
        <v>0</v>
      </c>
    </row>
    <row r="294" spans="1:6" ht="31.5">
      <c r="A294" s="110">
        <v>2320220110</v>
      </c>
      <c r="B294" s="110">
        <v>240</v>
      </c>
      <c r="C294" s="111" t="s">
        <v>220</v>
      </c>
      <c r="D294" s="37">
        <f>' № 5  рп, кцср, квр'!E315</f>
        <v>22658.3</v>
      </c>
      <c r="E294" s="37">
        <f>' № 5  рп, кцср, квр'!F315</f>
        <v>0</v>
      </c>
      <c r="F294" s="37">
        <f>' № 5  рп, кцср, квр'!G315</f>
        <v>0</v>
      </c>
    </row>
    <row r="295" spans="1:6">
      <c r="A295" s="132">
        <v>2320300000</v>
      </c>
      <c r="B295" s="133"/>
      <c r="C295" s="134" t="s">
        <v>353</v>
      </c>
      <c r="D295" s="37">
        <f>D296</f>
        <v>1262.8</v>
      </c>
      <c r="E295" s="37">
        <f t="shared" ref="E295:F297" si="89">E296</f>
        <v>0</v>
      </c>
      <c r="F295" s="37">
        <f t="shared" si="89"/>
        <v>0</v>
      </c>
    </row>
    <row r="296" spans="1:6">
      <c r="A296" s="133">
        <v>2320320060</v>
      </c>
      <c r="B296" s="133"/>
      <c r="C296" s="134" t="s">
        <v>354</v>
      </c>
      <c r="D296" s="37">
        <f>D297</f>
        <v>1262.8</v>
      </c>
      <c r="E296" s="37">
        <f t="shared" si="89"/>
        <v>0</v>
      </c>
      <c r="F296" s="37">
        <f t="shared" si="89"/>
        <v>0</v>
      </c>
    </row>
    <row r="297" spans="1:6" ht="31.5">
      <c r="A297" s="133">
        <v>2320320060</v>
      </c>
      <c r="B297" s="132" t="s">
        <v>72</v>
      </c>
      <c r="C297" s="55" t="s">
        <v>96</v>
      </c>
      <c r="D297" s="37">
        <f>D298</f>
        <v>1262.8</v>
      </c>
      <c r="E297" s="37">
        <f t="shared" si="89"/>
        <v>0</v>
      </c>
      <c r="F297" s="37">
        <f t="shared" si="89"/>
        <v>0</v>
      </c>
    </row>
    <row r="298" spans="1:6">
      <c r="A298" s="133">
        <v>2320320060</v>
      </c>
      <c r="B298" s="132" t="s">
        <v>119</v>
      </c>
      <c r="C298" s="55" t="s">
        <v>120</v>
      </c>
      <c r="D298" s="37">
        <f>' № 5  рп, кцср, квр'!E319</f>
        <v>1262.8</v>
      </c>
      <c r="E298" s="37">
        <f>' № 5  рп, кцср, квр'!F319</f>
        <v>0</v>
      </c>
      <c r="F298" s="37">
        <f>' № 5  рп, кцср, квр'!G319</f>
        <v>0</v>
      </c>
    </row>
    <row r="299" spans="1:6" ht="47.25">
      <c r="A299" s="225">
        <v>2320400000</v>
      </c>
      <c r="B299" s="226"/>
      <c r="C299" s="319" t="s">
        <v>751</v>
      </c>
      <c r="D299" s="37">
        <f>D300</f>
        <v>6502.6</v>
      </c>
      <c r="E299" s="37">
        <f t="shared" ref="E299:F301" si="90">E300</f>
        <v>6502.6</v>
      </c>
      <c r="F299" s="37">
        <f t="shared" si="90"/>
        <v>6502.6</v>
      </c>
    </row>
    <row r="300" spans="1:6" ht="31.5">
      <c r="A300" s="225">
        <v>2320420010</v>
      </c>
      <c r="B300" s="225"/>
      <c r="C300" s="42" t="s">
        <v>123</v>
      </c>
      <c r="D300" s="37">
        <f>D301</f>
        <v>6502.6</v>
      </c>
      <c r="E300" s="37">
        <f t="shared" si="90"/>
        <v>6502.6</v>
      </c>
      <c r="F300" s="37">
        <f t="shared" si="90"/>
        <v>6502.6</v>
      </c>
    </row>
    <row r="301" spans="1:6" ht="31.5">
      <c r="A301" s="225">
        <v>2320420010</v>
      </c>
      <c r="B301" s="225" t="s">
        <v>97</v>
      </c>
      <c r="C301" s="227" t="s">
        <v>98</v>
      </c>
      <c r="D301" s="37">
        <f>D302</f>
        <v>6502.6</v>
      </c>
      <c r="E301" s="37">
        <f t="shared" si="90"/>
        <v>6502.6</v>
      </c>
      <c r="F301" s="37">
        <f t="shared" si="90"/>
        <v>6502.6</v>
      </c>
    </row>
    <row r="302" spans="1:6">
      <c r="A302" s="225">
        <v>2320420010</v>
      </c>
      <c r="B302" s="225">
        <v>610</v>
      </c>
      <c r="C302" s="227" t="s">
        <v>104</v>
      </c>
      <c r="D302" s="37">
        <f>' № 5  рп, кцср, квр'!E334</f>
        <v>6502.6</v>
      </c>
      <c r="E302" s="37">
        <f>' № 5  рп, кцср, квр'!F334</f>
        <v>6502.6</v>
      </c>
      <c r="F302" s="37">
        <f>' № 5  рп, кцср, квр'!G334</f>
        <v>6502.6</v>
      </c>
    </row>
    <row r="303" spans="1:6" ht="18" customHeight="1">
      <c r="A303" s="109">
        <v>2330000000</v>
      </c>
      <c r="B303" s="110"/>
      <c r="C303" s="111" t="s">
        <v>315</v>
      </c>
      <c r="D303" s="37">
        <f>D304</f>
        <v>1995.1999999999998</v>
      </c>
      <c r="E303" s="37">
        <f>E304</f>
        <v>1895.1999999999998</v>
      </c>
      <c r="F303" s="37">
        <f>F304</f>
        <v>1895.1999999999998</v>
      </c>
    </row>
    <row r="304" spans="1:6" ht="47.25">
      <c r="A304" s="109">
        <v>2330100000</v>
      </c>
      <c r="B304" s="110"/>
      <c r="C304" s="111" t="s">
        <v>212</v>
      </c>
      <c r="D304" s="37">
        <f>D305+D308</f>
        <v>1995.1999999999998</v>
      </c>
      <c r="E304" s="37">
        <f>E305+E308</f>
        <v>1895.1999999999998</v>
      </c>
      <c r="F304" s="37">
        <f>F305+F308</f>
        <v>1895.1999999999998</v>
      </c>
    </row>
    <row r="305" spans="1:6">
      <c r="A305" s="109">
        <v>2330120090</v>
      </c>
      <c r="B305" s="110"/>
      <c r="C305" s="111" t="s">
        <v>308</v>
      </c>
      <c r="D305" s="37">
        <f t="shared" ref="D305:F306" si="91">D306</f>
        <v>776.6</v>
      </c>
      <c r="E305" s="37">
        <f t="shared" si="91"/>
        <v>676.6</v>
      </c>
      <c r="F305" s="37">
        <f t="shared" si="91"/>
        <v>676.6</v>
      </c>
    </row>
    <row r="306" spans="1:6" ht="31.5">
      <c r="A306" s="109">
        <v>2330120090</v>
      </c>
      <c r="B306" s="109" t="s">
        <v>69</v>
      </c>
      <c r="C306" s="111" t="s">
        <v>95</v>
      </c>
      <c r="D306" s="37">
        <f t="shared" si="91"/>
        <v>776.6</v>
      </c>
      <c r="E306" s="37">
        <f t="shared" si="91"/>
        <v>676.6</v>
      </c>
      <c r="F306" s="37">
        <f t="shared" si="91"/>
        <v>676.6</v>
      </c>
    </row>
    <row r="307" spans="1:6" ht="31.5">
      <c r="A307" s="109">
        <v>2330120090</v>
      </c>
      <c r="B307" s="110">
        <v>240</v>
      </c>
      <c r="C307" s="111" t="s">
        <v>220</v>
      </c>
      <c r="D307" s="37">
        <f>' № 5  рп, кцср, квр'!E324</f>
        <v>776.6</v>
      </c>
      <c r="E307" s="37">
        <f>' № 5  рп, кцср, квр'!F324</f>
        <v>676.6</v>
      </c>
      <c r="F307" s="37">
        <f>' № 5  рп, кцср, квр'!G324</f>
        <v>676.6</v>
      </c>
    </row>
    <row r="308" spans="1:6">
      <c r="A308" s="109">
        <v>2330120100</v>
      </c>
      <c r="B308" s="77"/>
      <c r="C308" s="42" t="s">
        <v>309</v>
      </c>
      <c r="D308" s="37">
        <f t="shared" ref="D308:F309" si="92">D309</f>
        <v>1218.5999999999999</v>
      </c>
      <c r="E308" s="37">
        <f t="shared" si="92"/>
        <v>1218.5999999999999</v>
      </c>
      <c r="F308" s="37">
        <f t="shared" si="92"/>
        <v>1218.5999999999999</v>
      </c>
    </row>
    <row r="309" spans="1:6" ht="31.5">
      <c r="A309" s="109">
        <v>2330120100</v>
      </c>
      <c r="B309" s="225" t="s">
        <v>97</v>
      </c>
      <c r="C309" s="227" t="s">
        <v>98</v>
      </c>
      <c r="D309" s="37">
        <f t="shared" si="92"/>
        <v>1218.5999999999999</v>
      </c>
      <c r="E309" s="37">
        <f t="shared" si="92"/>
        <v>1218.5999999999999</v>
      </c>
      <c r="F309" s="37">
        <f t="shared" si="92"/>
        <v>1218.5999999999999</v>
      </c>
    </row>
    <row r="310" spans="1:6">
      <c r="A310" s="109">
        <v>2330120100</v>
      </c>
      <c r="B310" s="226">
        <v>610</v>
      </c>
      <c r="C310" s="227" t="s">
        <v>104</v>
      </c>
      <c r="D310" s="37">
        <f>' № 5  рп, кцср, квр'!E327</f>
        <v>1218.5999999999999</v>
      </c>
      <c r="E310" s="37">
        <f>' № 5  рп, кцср, квр'!F327</f>
        <v>1218.5999999999999</v>
      </c>
      <c r="F310" s="37">
        <f>' № 5  рп, кцср, квр'!G327</f>
        <v>1218.5999999999999</v>
      </c>
    </row>
    <row r="311" spans="1:6" ht="47.25">
      <c r="A311" s="28">
        <v>2400000000</v>
      </c>
      <c r="B311" s="110"/>
      <c r="C311" s="45" t="s">
        <v>305</v>
      </c>
      <c r="D311" s="36">
        <f>D312+D345+D364</f>
        <v>186563</v>
      </c>
      <c r="E311" s="36">
        <f>E312+E345+E364</f>
        <v>135739.29999999999</v>
      </c>
      <c r="F311" s="36">
        <f>F312+F345+F364</f>
        <v>118157</v>
      </c>
    </row>
    <row r="312" spans="1:6">
      <c r="A312" s="109">
        <v>2410000000</v>
      </c>
      <c r="B312" s="110"/>
      <c r="C312" s="111" t="s">
        <v>124</v>
      </c>
      <c r="D312" s="37">
        <f>D313+D319+D332</f>
        <v>165609.9</v>
      </c>
      <c r="E312" s="37">
        <f>E313+E319+E332</f>
        <v>129918</v>
      </c>
      <c r="F312" s="37">
        <f>F313+F319+F332</f>
        <v>114619.2</v>
      </c>
    </row>
    <row r="313" spans="1:6">
      <c r="A313" s="109">
        <v>2410100000</v>
      </c>
      <c r="B313" s="24"/>
      <c r="C313" s="111" t="s">
        <v>177</v>
      </c>
      <c r="D313" s="37">
        <f>D314</f>
        <v>66505.7</v>
      </c>
      <c r="E313" s="37">
        <f t="shared" ref="E313:F313" si="93">E314</f>
        <v>57412.6</v>
      </c>
      <c r="F313" s="37">
        <f t="shared" si="93"/>
        <v>39699.299999999996</v>
      </c>
    </row>
    <row r="314" spans="1:6" ht="31.5">
      <c r="A314" s="226" t="s">
        <v>458</v>
      </c>
      <c r="B314" s="110"/>
      <c r="C314" s="111" t="s">
        <v>125</v>
      </c>
      <c r="D314" s="37">
        <f>D315+D317</f>
        <v>66505.7</v>
      </c>
      <c r="E314" s="37">
        <f t="shared" ref="E314:F314" si="94">E315+E317</f>
        <v>57412.6</v>
      </c>
      <c r="F314" s="37">
        <f t="shared" si="94"/>
        <v>39699.299999999996</v>
      </c>
    </row>
    <row r="315" spans="1:6" ht="31.5">
      <c r="A315" s="226" t="s">
        <v>458</v>
      </c>
      <c r="B315" s="109" t="s">
        <v>69</v>
      </c>
      <c r="C315" s="111" t="s">
        <v>95</v>
      </c>
      <c r="D315" s="37">
        <f t="shared" ref="D315:F315" si="95">D316</f>
        <v>61561.5</v>
      </c>
      <c r="E315" s="37">
        <f t="shared" si="95"/>
        <v>52468.4</v>
      </c>
      <c r="F315" s="37">
        <f t="shared" si="95"/>
        <v>34755.1</v>
      </c>
    </row>
    <row r="316" spans="1:6" ht="31.5">
      <c r="A316" s="226" t="s">
        <v>458</v>
      </c>
      <c r="B316" s="110">
        <v>240</v>
      </c>
      <c r="C316" s="111" t="s">
        <v>220</v>
      </c>
      <c r="D316" s="37">
        <f>' № 5  рп, кцср, квр'!E197</f>
        <v>61561.5</v>
      </c>
      <c r="E316" s="37">
        <f>' № 5  рп, кцср, квр'!F197</f>
        <v>52468.4</v>
      </c>
      <c r="F316" s="37">
        <f>' № 5  рп, кцср, квр'!G197</f>
        <v>34755.1</v>
      </c>
    </row>
    <row r="317" spans="1:6" ht="31.5">
      <c r="A317" s="226" t="s">
        <v>458</v>
      </c>
      <c r="B317" s="225" t="s">
        <v>97</v>
      </c>
      <c r="C317" s="227" t="s">
        <v>98</v>
      </c>
      <c r="D317" s="37">
        <f>D318</f>
        <v>4944.2</v>
      </c>
      <c r="E317" s="37">
        <f t="shared" ref="E317:F317" si="96">E318</f>
        <v>4944.2</v>
      </c>
      <c r="F317" s="37">
        <f t="shared" si="96"/>
        <v>4944.2</v>
      </c>
    </row>
    <row r="318" spans="1:6">
      <c r="A318" s="226" t="s">
        <v>458</v>
      </c>
      <c r="B318" s="226">
        <v>610</v>
      </c>
      <c r="C318" s="227" t="s">
        <v>104</v>
      </c>
      <c r="D318" s="37">
        <f>' № 5  рп, кцср, квр'!E199</f>
        <v>4944.2</v>
      </c>
      <c r="E318" s="37">
        <f>' № 5  рп, кцср, квр'!F199</f>
        <v>4944.2</v>
      </c>
      <c r="F318" s="37">
        <f>' № 5  рп, кцср, квр'!G199</f>
        <v>4944.2</v>
      </c>
    </row>
    <row r="319" spans="1:6" ht="47.25">
      <c r="A319" s="109">
        <v>2410200000</v>
      </c>
      <c r="B319" s="110"/>
      <c r="C319" s="111" t="s">
        <v>178</v>
      </c>
      <c r="D319" s="37">
        <f>D323+D329+D326+D320</f>
        <v>81162.900000000009</v>
      </c>
      <c r="E319" s="37">
        <f t="shared" ref="E319:F319" si="97">E323+E329+E326+E320</f>
        <v>59995.3</v>
      </c>
      <c r="F319" s="37">
        <f t="shared" si="97"/>
        <v>62395.199999999997</v>
      </c>
    </row>
    <row r="320" spans="1:6">
      <c r="A320" s="310" t="s">
        <v>459</v>
      </c>
      <c r="B320" s="310"/>
      <c r="C320" s="55" t="s">
        <v>228</v>
      </c>
      <c r="D320" s="37">
        <f>D321</f>
        <v>18324.7</v>
      </c>
      <c r="E320" s="37">
        <f t="shared" ref="E320:F321" si="98">E321</f>
        <v>0</v>
      </c>
      <c r="F320" s="37">
        <f t="shared" si="98"/>
        <v>0</v>
      </c>
    </row>
    <row r="321" spans="1:6" ht="31.5">
      <c r="A321" s="310" t="s">
        <v>459</v>
      </c>
      <c r="B321" s="310" t="s">
        <v>69</v>
      </c>
      <c r="C321" s="55" t="s">
        <v>95</v>
      </c>
      <c r="D321" s="37">
        <f>D322</f>
        <v>18324.7</v>
      </c>
      <c r="E321" s="37">
        <f t="shared" si="98"/>
        <v>0</v>
      </c>
      <c r="F321" s="37">
        <f t="shared" si="98"/>
        <v>0</v>
      </c>
    </row>
    <row r="322" spans="1:6" ht="31.5">
      <c r="A322" s="310" t="s">
        <v>459</v>
      </c>
      <c r="B322" s="310">
        <v>240</v>
      </c>
      <c r="C322" s="55" t="s">
        <v>220</v>
      </c>
      <c r="D322" s="37">
        <f>' № 5  рп, кцср, квр'!E203</f>
        <v>18324.7</v>
      </c>
      <c r="E322" s="37">
        <f>' № 5  рп, кцср, квр'!F203</f>
        <v>0</v>
      </c>
      <c r="F322" s="37">
        <f>' № 5  рп, кцср, квр'!G203</f>
        <v>0</v>
      </c>
    </row>
    <row r="323" spans="1:6" ht="31.5">
      <c r="A323" s="204" t="s">
        <v>446</v>
      </c>
      <c r="B323" s="110"/>
      <c r="C323" s="111" t="s">
        <v>236</v>
      </c>
      <c r="D323" s="37">
        <f t="shared" ref="D323:F324" si="99">D324</f>
        <v>51919.1</v>
      </c>
      <c r="E323" s="37">
        <f t="shared" si="99"/>
        <v>53995.8</v>
      </c>
      <c r="F323" s="37">
        <f t="shared" si="99"/>
        <v>56155.7</v>
      </c>
    </row>
    <row r="324" spans="1:6" ht="31.5">
      <c r="A324" s="204" t="s">
        <v>446</v>
      </c>
      <c r="B324" s="109" t="s">
        <v>69</v>
      </c>
      <c r="C324" s="111" t="s">
        <v>95</v>
      </c>
      <c r="D324" s="37">
        <f t="shared" si="99"/>
        <v>51919.1</v>
      </c>
      <c r="E324" s="37">
        <f t="shared" si="99"/>
        <v>53995.8</v>
      </c>
      <c r="F324" s="37">
        <f t="shared" si="99"/>
        <v>56155.7</v>
      </c>
    </row>
    <row r="325" spans="1:6" ht="31.5">
      <c r="A325" s="204" t="s">
        <v>446</v>
      </c>
      <c r="B325" s="110">
        <v>240</v>
      </c>
      <c r="C325" s="111" t="s">
        <v>220</v>
      </c>
      <c r="D325" s="37">
        <f>' № 5  рп, кцср, квр'!E206</f>
        <v>51919.1</v>
      </c>
      <c r="E325" s="37">
        <f>' № 5  рп, кцср, квр'!F206</f>
        <v>53995.8</v>
      </c>
      <c r="F325" s="37">
        <f>' № 5  рп, кцср, квр'!G206</f>
        <v>56155.7</v>
      </c>
    </row>
    <row r="326" spans="1:6">
      <c r="A326" s="311" t="s">
        <v>742</v>
      </c>
      <c r="B326" s="311"/>
      <c r="C326" s="312" t="s">
        <v>743</v>
      </c>
      <c r="D326" s="37">
        <f t="shared" ref="D326:F327" si="100">D327</f>
        <v>5150.3</v>
      </c>
      <c r="E326" s="37">
        <f t="shared" si="100"/>
        <v>0</v>
      </c>
      <c r="F326" s="37">
        <f t="shared" si="100"/>
        <v>0</v>
      </c>
    </row>
    <row r="327" spans="1:6" ht="31.5">
      <c r="A327" s="311" t="s">
        <v>742</v>
      </c>
      <c r="B327" s="310" t="s">
        <v>69</v>
      </c>
      <c r="C327" s="312" t="s">
        <v>95</v>
      </c>
      <c r="D327" s="37">
        <f t="shared" si="100"/>
        <v>5150.3</v>
      </c>
      <c r="E327" s="37">
        <f t="shared" si="100"/>
        <v>0</v>
      </c>
      <c r="F327" s="37">
        <f t="shared" si="100"/>
        <v>0</v>
      </c>
    </row>
    <row r="328" spans="1:6" ht="31.5">
      <c r="A328" s="311" t="s">
        <v>742</v>
      </c>
      <c r="B328" s="311">
        <v>240</v>
      </c>
      <c r="C328" s="312" t="s">
        <v>220</v>
      </c>
      <c r="D328" s="37">
        <f>' № 5  рп, кцср, квр'!E209</f>
        <v>5150.3</v>
      </c>
      <c r="E328" s="37">
        <f>' № 5  рп, кцср, квр'!F209</f>
        <v>0</v>
      </c>
      <c r="F328" s="37">
        <f>' № 5  рп, кцср, квр'!G209</f>
        <v>0</v>
      </c>
    </row>
    <row r="329" spans="1:6" ht="31.5">
      <c r="A329" s="204" t="s">
        <v>447</v>
      </c>
      <c r="B329" s="110"/>
      <c r="C329" s="111" t="s">
        <v>247</v>
      </c>
      <c r="D329" s="37">
        <f t="shared" ref="D329:F330" si="101">D330</f>
        <v>5768.8</v>
      </c>
      <c r="E329" s="37">
        <f t="shared" si="101"/>
        <v>5999.5</v>
      </c>
      <c r="F329" s="37">
        <f t="shared" si="101"/>
        <v>6239.5</v>
      </c>
    </row>
    <row r="330" spans="1:6" ht="31.5">
      <c r="A330" s="204" t="s">
        <v>447</v>
      </c>
      <c r="B330" s="109" t="s">
        <v>69</v>
      </c>
      <c r="C330" s="111" t="s">
        <v>95</v>
      </c>
      <c r="D330" s="37">
        <f t="shared" si="101"/>
        <v>5768.8</v>
      </c>
      <c r="E330" s="37">
        <f t="shared" si="101"/>
        <v>5999.5</v>
      </c>
      <c r="F330" s="37">
        <f t="shared" si="101"/>
        <v>6239.5</v>
      </c>
    </row>
    <row r="331" spans="1:6" ht="31.5">
      <c r="A331" s="204" t="s">
        <v>447</v>
      </c>
      <c r="B331" s="110">
        <v>240</v>
      </c>
      <c r="C331" s="111" t="s">
        <v>220</v>
      </c>
      <c r="D331" s="37">
        <f>' № 5  рп, кцср, квр'!E212</f>
        <v>5768.8</v>
      </c>
      <c r="E331" s="37">
        <f>' № 5  рп, кцср, квр'!F212</f>
        <v>5999.5</v>
      </c>
      <c r="F331" s="37">
        <f>' № 5  рп, кцср, квр'!G212</f>
        <v>6239.5</v>
      </c>
    </row>
    <row r="332" spans="1:6" ht="47.25">
      <c r="A332" s="110">
        <v>2410300000</v>
      </c>
      <c r="B332" s="110"/>
      <c r="C332" s="111" t="s">
        <v>230</v>
      </c>
      <c r="D332" s="37">
        <f>D336+D342+D339+D333</f>
        <v>17941.299999999996</v>
      </c>
      <c r="E332" s="37">
        <f t="shared" ref="E332:F332" si="102">E336+E342+E339+E333</f>
        <v>12510.1</v>
      </c>
      <c r="F332" s="37">
        <f t="shared" si="102"/>
        <v>12524.7</v>
      </c>
    </row>
    <row r="333" spans="1:6">
      <c r="A333" s="310" t="s">
        <v>741</v>
      </c>
      <c r="B333" s="310"/>
      <c r="C333" s="55" t="s">
        <v>228</v>
      </c>
      <c r="D333" s="37">
        <f>D334</f>
        <v>182.1</v>
      </c>
      <c r="E333" s="37">
        <f t="shared" ref="E333:F334" si="103">E334</f>
        <v>467.1</v>
      </c>
      <c r="F333" s="37">
        <f t="shared" si="103"/>
        <v>0</v>
      </c>
    </row>
    <row r="334" spans="1:6" ht="31.5">
      <c r="A334" s="310" t="s">
        <v>741</v>
      </c>
      <c r="B334" s="310" t="s">
        <v>69</v>
      </c>
      <c r="C334" s="55" t="s">
        <v>95</v>
      </c>
      <c r="D334" s="37">
        <f>D335</f>
        <v>182.1</v>
      </c>
      <c r="E334" s="37">
        <f t="shared" si="103"/>
        <v>467.1</v>
      </c>
      <c r="F334" s="37">
        <f t="shared" si="103"/>
        <v>0</v>
      </c>
    </row>
    <row r="335" spans="1:6" ht="31.5">
      <c r="A335" s="310" t="s">
        <v>741</v>
      </c>
      <c r="B335" s="310">
        <v>240</v>
      </c>
      <c r="C335" s="55" t="s">
        <v>220</v>
      </c>
      <c r="D335" s="37">
        <f>' № 5  рп, кцср, квр'!E216</f>
        <v>182.1</v>
      </c>
      <c r="E335" s="37">
        <f>' № 5  рп, кцср, квр'!F216</f>
        <v>467.1</v>
      </c>
      <c r="F335" s="37">
        <f>' № 5  рп, кцср, квр'!G216</f>
        <v>0</v>
      </c>
    </row>
    <row r="336" spans="1:6" ht="47.25">
      <c r="A336" s="204" t="s">
        <v>448</v>
      </c>
      <c r="B336" s="110"/>
      <c r="C336" s="111" t="s">
        <v>237</v>
      </c>
      <c r="D336" s="37">
        <f t="shared" ref="D336:F337" si="104">D337</f>
        <v>10421.799999999999</v>
      </c>
      <c r="E336" s="37">
        <f t="shared" si="104"/>
        <v>10838.7</v>
      </c>
      <c r="F336" s="37">
        <f t="shared" si="104"/>
        <v>11272.2</v>
      </c>
    </row>
    <row r="337" spans="1:6" ht="31.5">
      <c r="A337" s="204" t="s">
        <v>448</v>
      </c>
      <c r="B337" s="109" t="s">
        <v>69</v>
      </c>
      <c r="C337" s="111" t="s">
        <v>95</v>
      </c>
      <c r="D337" s="37">
        <f t="shared" si="104"/>
        <v>10421.799999999999</v>
      </c>
      <c r="E337" s="37">
        <f t="shared" si="104"/>
        <v>10838.7</v>
      </c>
      <c r="F337" s="37">
        <f t="shared" si="104"/>
        <v>11272.2</v>
      </c>
    </row>
    <row r="338" spans="1:6" ht="31.5">
      <c r="A338" s="204" t="s">
        <v>448</v>
      </c>
      <c r="B338" s="110">
        <v>240</v>
      </c>
      <c r="C338" s="111" t="s">
        <v>220</v>
      </c>
      <c r="D338" s="37">
        <f>' № 5  рп, кцср, квр'!E219</f>
        <v>10421.799999999999</v>
      </c>
      <c r="E338" s="37">
        <f>' № 5  рп, кцср, квр'!F219</f>
        <v>10838.7</v>
      </c>
      <c r="F338" s="37">
        <f>' № 5  рп, кцср, квр'!G219</f>
        <v>11272.2</v>
      </c>
    </row>
    <row r="339" spans="1:6" ht="31.5">
      <c r="A339" s="311" t="s">
        <v>736</v>
      </c>
      <c r="B339" s="311"/>
      <c r="C339" s="312" t="s">
        <v>740</v>
      </c>
      <c r="D339" s="37">
        <f t="shared" ref="D339:F340" si="105">D340</f>
        <v>6179.4</v>
      </c>
      <c r="E339" s="37">
        <f t="shared" si="105"/>
        <v>0</v>
      </c>
      <c r="F339" s="37">
        <f t="shared" si="105"/>
        <v>0</v>
      </c>
    </row>
    <row r="340" spans="1:6" ht="31.5">
      <c r="A340" s="311" t="s">
        <v>736</v>
      </c>
      <c r="B340" s="310" t="s">
        <v>69</v>
      </c>
      <c r="C340" s="55" t="s">
        <v>95</v>
      </c>
      <c r="D340" s="37">
        <f t="shared" si="105"/>
        <v>6179.4</v>
      </c>
      <c r="E340" s="37">
        <f t="shared" si="105"/>
        <v>0</v>
      </c>
      <c r="F340" s="37">
        <f t="shared" si="105"/>
        <v>0</v>
      </c>
    </row>
    <row r="341" spans="1:6" ht="31.5">
      <c r="A341" s="311" t="s">
        <v>736</v>
      </c>
      <c r="B341" s="311">
        <v>240</v>
      </c>
      <c r="C341" s="55" t="s">
        <v>220</v>
      </c>
      <c r="D341" s="37">
        <f>' № 5  рп, кцср, квр'!E222</f>
        <v>6179.4</v>
      </c>
      <c r="E341" s="37">
        <f>' № 5  рп, кцср, квр'!F222</f>
        <v>0</v>
      </c>
      <c r="F341" s="37">
        <f>' № 5  рп, кцср, квр'!G222</f>
        <v>0</v>
      </c>
    </row>
    <row r="342" spans="1:6" ht="47.25">
      <c r="A342" s="204" t="s">
        <v>449</v>
      </c>
      <c r="B342" s="110"/>
      <c r="C342" s="111" t="s">
        <v>248</v>
      </c>
      <c r="D342" s="37">
        <f t="shared" ref="D342:F343" si="106">D343</f>
        <v>1158</v>
      </c>
      <c r="E342" s="37">
        <f t="shared" si="106"/>
        <v>1204.3</v>
      </c>
      <c r="F342" s="37">
        <f t="shared" si="106"/>
        <v>1252.5</v>
      </c>
    </row>
    <row r="343" spans="1:6" ht="31.5">
      <c r="A343" s="204" t="s">
        <v>449</v>
      </c>
      <c r="B343" s="109" t="s">
        <v>69</v>
      </c>
      <c r="C343" s="111" t="s">
        <v>95</v>
      </c>
      <c r="D343" s="37">
        <f t="shared" si="106"/>
        <v>1158</v>
      </c>
      <c r="E343" s="37">
        <f t="shared" si="106"/>
        <v>1204.3</v>
      </c>
      <c r="F343" s="37">
        <f t="shared" si="106"/>
        <v>1252.5</v>
      </c>
    </row>
    <row r="344" spans="1:6" ht="31.5">
      <c r="A344" s="204" t="s">
        <v>449</v>
      </c>
      <c r="B344" s="110">
        <v>240</v>
      </c>
      <c r="C344" s="111" t="s">
        <v>220</v>
      </c>
      <c r="D344" s="37">
        <f>' № 5  рп, кцср, квр'!E225</f>
        <v>1158</v>
      </c>
      <c r="E344" s="37">
        <f>' № 5  рп, кцср, квр'!F225</f>
        <v>1204.3</v>
      </c>
      <c r="F344" s="37">
        <f>' № 5  рп, кцср, квр'!G225</f>
        <v>1252.5</v>
      </c>
    </row>
    <row r="345" spans="1:6">
      <c r="A345" s="109">
        <v>2420000000</v>
      </c>
      <c r="B345" s="110"/>
      <c r="C345" s="111" t="s">
        <v>126</v>
      </c>
      <c r="D345" s="37">
        <f>D346+D354+D350</f>
        <v>6989.1999999999989</v>
      </c>
      <c r="E345" s="37">
        <f t="shared" ref="E345:F345" si="107">E346+E354+E350</f>
        <v>5821.3</v>
      </c>
      <c r="F345" s="37">
        <f t="shared" si="107"/>
        <v>3537.8</v>
      </c>
    </row>
    <row r="346" spans="1:6" ht="31.5">
      <c r="A346" s="109">
        <v>2420100000</v>
      </c>
      <c r="B346" s="110"/>
      <c r="C346" s="111" t="s">
        <v>179</v>
      </c>
      <c r="D346" s="37">
        <f>D347</f>
        <v>2384.4</v>
      </c>
      <c r="E346" s="37">
        <f t="shared" ref="E346:F346" si="108">E347</f>
        <v>2313.3000000000002</v>
      </c>
      <c r="F346" s="37">
        <f t="shared" si="108"/>
        <v>0</v>
      </c>
    </row>
    <row r="347" spans="1:6">
      <c r="A347" s="226" t="s">
        <v>460</v>
      </c>
      <c r="B347" s="110"/>
      <c r="C347" s="111" t="s">
        <v>127</v>
      </c>
      <c r="D347" s="37">
        <f t="shared" ref="D347:F348" si="109">D348</f>
        <v>2384.4</v>
      </c>
      <c r="E347" s="37">
        <f t="shared" si="109"/>
        <v>2313.3000000000002</v>
      </c>
      <c r="F347" s="37">
        <f t="shared" si="109"/>
        <v>0</v>
      </c>
    </row>
    <row r="348" spans="1:6" ht="31.5">
      <c r="A348" s="226" t="s">
        <v>460</v>
      </c>
      <c r="B348" s="109" t="s">
        <v>69</v>
      </c>
      <c r="C348" s="111" t="s">
        <v>95</v>
      </c>
      <c r="D348" s="37">
        <f t="shared" si="109"/>
        <v>2384.4</v>
      </c>
      <c r="E348" s="37">
        <f t="shared" si="109"/>
        <v>2313.3000000000002</v>
      </c>
      <c r="F348" s="37">
        <f t="shared" si="109"/>
        <v>0</v>
      </c>
    </row>
    <row r="349" spans="1:6" ht="31.5">
      <c r="A349" s="226" t="s">
        <v>460</v>
      </c>
      <c r="B349" s="110">
        <v>240</v>
      </c>
      <c r="C349" s="111" t="s">
        <v>220</v>
      </c>
      <c r="D349" s="37">
        <f>' № 5  рп, кцср, квр'!E230</f>
        <v>2384.4</v>
      </c>
      <c r="E349" s="37">
        <f>' № 5  рп, кцср, квр'!F230</f>
        <v>2313.3000000000002</v>
      </c>
      <c r="F349" s="37">
        <f>' № 5  рп, кцср, квр'!G230</f>
        <v>0</v>
      </c>
    </row>
    <row r="350" spans="1:6" ht="47.25">
      <c r="A350" s="310">
        <v>2420200000</v>
      </c>
      <c r="B350" s="311"/>
      <c r="C350" s="312" t="s">
        <v>746</v>
      </c>
      <c r="D350" s="37">
        <f>D351</f>
        <v>397.9</v>
      </c>
      <c r="E350" s="37">
        <f t="shared" ref="E350:F352" si="110">E351</f>
        <v>106.2</v>
      </c>
      <c r="F350" s="37">
        <f t="shared" si="110"/>
        <v>0</v>
      </c>
    </row>
    <row r="351" spans="1:6">
      <c r="A351" s="311" t="s">
        <v>747</v>
      </c>
      <c r="B351" s="311"/>
      <c r="C351" s="55" t="s">
        <v>228</v>
      </c>
      <c r="D351" s="37">
        <f>D352</f>
        <v>397.9</v>
      </c>
      <c r="E351" s="37">
        <f t="shared" si="110"/>
        <v>106.2</v>
      </c>
      <c r="F351" s="37">
        <f t="shared" si="110"/>
        <v>0</v>
      </c>
    </row>
    <row r="352" spans="1:6" ht="31.5">
      <c r="A352" s="311" t="s">
        <v>747</v>
      </c>
      <c r="B352" s="310" t="s">
        <v>69</v>
      </c>
      <c r="C352" s="312" t="s">
        <v>95</v>
      </c>
      <c r="D352" s="37">
        <f>D353</f>
        <v>397.9</v>
      </c>
      <c r="E352" s="37">
        <f t="shared" si="110"/>
        <v>106.2</v>
      </c>
      <c r="F352" s="37">
        <f t="shared" si="110"/>
        <v>0</v>
      </c>
    </row>
    <row r="353" spans="1:6" ht="31.5">
      <c r="A353" s="311" t="s">
        <v>747</v>
      </c>
      <c r="B353" s="311">
        <v>240</v>
      </c>
      <c r="C353" s="312" t="s">
        <v>220</v>
      </c>
      <c r="D353" s="37">
        <f>' № 5  рп, кцср, квр'!E234</f>
        <v>397.9</v>
      </c>
      <c r="E353" s="37">
        <f>' № 5  рп, кцср, квр'!F234</f>
        <v>106.2</v>
      </c>
      <c r="F353" s="37">
        <f>' № 5  рп, кцср, квр'!G234</f>
        <v>0</v>
      </c>
    </row>
    <row r="354" spans="1:6" ht="47.25">
      <c r="A354" s="200" t="s">
        <v>423</v>
      </c>
      <c r="B354" s="200"/>
      <c r="C354" s="205" t="s">
        <v>433</v>
      </c>
      <c r="D354" s="37">
        <f>D355+D361+D358</f>
        <v>4206.8999999999996</v>
      </c>
      <c r="E354" s="37">
        <f>E355+E361+E358</f>
        <v>3401.7999999999997</v>
      </c>
      <c r="F354" s="37">
        <f>F355+F361+F358</f>
        <v>3537.8</v>
      </c>
    </row>
    <row r="355" spans="1:6" ht="47.25">
      <c r="A355" s="200" t="s">
        <v>424</v>
      </c>
      <c r="B355" s="200"/>
      <c r="C355" s="201" t="s">
        <v>238</v>
      </c>
      <c r="D355" s="37">
        <f t="shared" ref="D355:F356" si="111">D356</f>
        <v>2943.8</v>
      </c>
      <c r="E355" s="37">
        <f t="shared" si="111"/>
        <v>3061.6</v>
      </c>
      <c r="F355" s="37">
        <f t="shared" si="111"/>
        <v>3184</v>
      </c>
    </row>
    <row r="356" spans="1:6" ht="31.5">
      <c r="A356" s="200" t="s">
        <v>424</v>
      </c>
      <c r="B356" s="199" t="s">
        <v>69</v>
      </c>
      <c r="C356" s="201" t="s">
        <v>95</v>
      </c>
      <c r="D356" s="37">
        <f t="shared" si="111"/>
        <v>2943.8</v>
      </c>
      <c r="E356" s="37">
        <f t="shared" si="111"/>
        <v>3061.6</v>
      </c>
      <c r="F356" s="37">
        <f t="shared" si="111"/>
        <v>3184</v>
      </c>
    </row>
    <row r="357" spans="1:6" ht="31.5">
      <c r="A357" s="200" t="s">
        <v>424</v>
      </c>
      <c r="B357" s="200">
        <v>240</v>
      </c>
      <c r="C357" s="201" t="s">
        <v>220</v>
      </c>
      <c r="D357" s="37">
        <f>' № 5  рп, кцср, квр'!E238</f>
        <v>2943.8</v>
      </c>
      <c r="E357" s="37">
        <f>' № 5  рп, кцср, квр'!F238</f>
        <v>3061.6</v>
      </c>
      <c r="F357" s="37">
        <f>' № 5  рп, кцср, квр'!G238</f>
        <v>3184</v>
      </c>
    </row>
    <row r="358" spans="1:6" ht="47.25">
      <c r="A358" s="230" t="s">
        <v>733</v>
      </c>
      <c r="B358" s="230"/>
      <c r="C358" s="55" t="s">
        <v>734</v>
      </c>
      <c r="D358" s="37">
        <f t="shared" ref="D358:F359" si="112">D359</f>
        <v>936</v>
      </c>
      <c r="E358" s="37">
        <f t="shared" si="112"/>
        <v>0</v>
      </c>
      <c r="F358" s="37">
        <f t="shared" si="112"/>
        <v>0</v>
      </c>
    </row>
    <row r="359" spans="1:6" ht="31.5">
      <c r="A359" s="230" t="s">
        <v>733</v>
      </c>
      <c r="B359" s="230" t="s">
        <v>69</v>
      </c>
      <c r="C359" s="232" t="s">
        <v>95</v>
      </c>
      <c r="D359" s="37">
        <f t="shared" si="112"/>
        <v>936</v>
      </c>
      <c r="E359" s="37">
        <f t="shared" si="112"/>
        <v>0</v>
      </c>
      <c r="F359" s="37">
        <f t="shared" si="112"/>
        <v>0</v>
      </c>
    </row>
    <row r="360" spans="1:6" ht="31.5">
      <c r="A360" s="230" t="s">
        <v>733</v>
      </c>
      <c r="B360" s="230">
        <v>240</v>
      </c>
      <c r="C360" s="232" t="s">
        <v>220</v>
      </c>
      <c r="D360" s="37">
        <f>' № 5  рп, кцср, квр'!E241</f>
        <v>936</v>
      </c>
      <c r="E360" s="37">
        <f>' № 5  рп, кцср, квр'!F241</f>
        <v>0</v>
      </c>
      <c r="F360" s="37">
        <f>' № 5  рп, кцср, квр'!G241</f>
        <v>0</v>
      </c>
    </row>
    <row r="361" spans="1:6" ht="47.25">
      <c r="A361" s="200" t="s">
        <v>425</v>
      </c>
      <c r="B361" s="200"/>
      <c r="C361" s="201" t="s">
        <v>229</v>
      </c>
      <c r="D361" s="37">
        <f t="shared" ref="D361:F362" si="113">D362</f>
        <v>327.10000000000002</v>
      </c>
      <c r="E361" s="37">
        <f t="shared" si="113"/>
        <v>340.2</v>
      </c>
      <c r="F361" s="37">
        <f t="shared" si="113"/>
        <v>353.8</v>
      </c>
    </row>
    <row r="362" spans="1:6" ht="31.5">
      <c r="A362" s="200" t="s">
        <v>425</v>
      </c>
      <c r="B362" s="199" t="s">
        <v>69</v>
      </c>
      <c r="C362" s="201" t="s">
        <v>95</v>
      </c>
      <c r="D362" s="37">
        <f t="shared" si="113"/>
        <v>327.10000000000002</v>
      </c>
      <c r="E362" s="37">
        <f t="shared" si="113"/>
        <v>340.2</v>
      </c>
      <c r="F362" s="37">
        <f t="shared" si="113"/>
        <v>353.8</v>
      </c>
    </row>
    <row r="363" spans="1:6" ht="31.5">
      <c r="A363" s="200" t="s">
        <v>425</v>
      </c>
      <c r="B363" s="200">
        <v>240</v>
      </c>
      <c r="C363" s="201" t="s">
        <v>220</v>
      </c>
      <c r="D363" s="37">
        <f>' № 5  рп, кцср, квр'!E244</f>
        <v>327.10000000000002</v>
      </c>
      <c r="E363" s="37">
        <f>' № 5  рп, кцср, квр'!F244</f>
        <v>340.2</v>
      </c>
      <c r="F363" s="37">
        <f>' № 5  рп, кцср, квр'!G244</f>
        <v>353.8</v>
      </c>
    </row>
    <row r="364" spans="1:6">
      <c r="A364" s="109">
        <v>2430000000</v>
      </c>
      <c r="B364" s="110"/>
      <c r="C364" s="8" t="s">
        <v>318</v>
      </c>
      <c r="D364" s="37">
        <f>D365</f>
        <v>13963.9</v>
      </c>
      <c r="E364" s="37">
        <f t="shared" ref="E364:F364" si="114">E365</f>
        <v>0</v>
      </c>
      <c r="F364" s="37">
        <f t="shared" si="114"/>
        <v>0</v>
      </c>
    </row>
    <row r="365" spans="1:6" ht="31.5">
      <c r="A365" s="133">
        <v>2430100000</v>
      </c>
      <c r="B365" s="133"/>
      <c r="C365" s="8" t="s">
        <v>351</v>
      </c>
      <c r="D365" s="37">
        <f>D366</f>
        <v>13963.9</v>
      </c>
      <c r="E365" s="37">
        <f t="shared" ref="E365:F367" si="115">E366</f>
        <v>0</v>
      </c>
      <c r="F365" s="37">
        <f t="shared" si="115"/>
        <v>0</v>
      </c>
    </row>
    <row r="366" spans="1:6">
      <c r="A366" s="133">
        <v>2430120100</v>
      </c>
      <c r="B366" s="133"/>
      <c r="C366" s="42" t="s">
        <v>352</v>
      </c>
      <c r="D366" s="37">
        <f>D367</f>
        <v>13963.9</v>
      </c>
      <c r="E366" s="37">
        <f t="shared" si="115"/>
        <v>0</v>
      </c>
      <c r="F366" s="37">
        <f t="shared" si="115"/>
        <v>0</v>
      </c>
    </row>
    <row r="367" spans="1:6" ht="31.5">
      <c r="A367" s="133">
        <v>2430120100</v>
      </c>
      <c r="B367" s="132" t="s">
        <v>72</v>
      </c>
      <c r="C367" s="55" t="s">
        <v>96</v>
      </c>
      <c r="D367" s="37">
        <f>D368</f>
        <v>13963.9</v>
      </c>
      <c r="E367" s="37">
        <f t="shared" si="115"/>
        <v>0</v>
      </c>
      <c r="F367" s="37">
        <f t="shared" si="115"/>
        <v>0</v>
      </c>
    </row>
    <row r="368" spans="1:6">
      <c r="A368" s="133">
        <v>2430120100</v>
      </c>
      <c r="B368" s="132" t="s">
        <v>119</v>
      </c>
      <c r="C368" s="55" t="s">
        <v>120</v>
      </c>
      <c r="D368" s="37">
        <f>' № 5  рп, кцср, квр'!E271</f>
        <v>13963.9</v>
      </c>
      <c r="E368" s="37">
        <f>' № 5  рп, кцср, квр'!F271</f>
        <v>0</v>
      </c>
      <c r="F368" s="37">
        <f>' № 5  рп, кцср, квр'!G271</f>
        <v>0</v>
      </c>
    </row>
    <row r="369" spans="1:6" ht="31.5">
      <c r="A369" s="28">
        <v>2500000000</v>
      </c>
      <c r="B369" s="16"/>
      <c r="C369" s="45" t="s">
        <v>303</v>
      </c>
      <c r="D369" s="36">
        <f>D370+D386</f>
        <v>30537</v>
      </c>
      <c r="E369" s="36">
        <f>E370+E386</f>
        <v>25591.599999999999</v>
      </c>
      <c r="F369" s="36">
        <f>F370+F386</f>
        <v>25595.200000000001</v>
      </c>
    </row>
    <row r="370" spans="1:6">
      <c r="A370" s="110">
        <v>2510000000</v>
      </c>
      <c r="B370" s="110"/>
      <c r="C370" s="111" t="s">
        <v>152</v>
      </c>
      <c r="D370" s="39">
        <f>D371+D375+D379+D383</f>
        <v>10985.699999999999</v>
      </c>
      <c r="E370" s="39">
        <f t="shared" ref="E370:F370" si="116">E371+E375+E379+E383</f>
        <v>10971.1</v>
      </c>
      <c r="F370" s="39">
        <f t="shared" si="116"/>
        <v>10974.7</v>
      </c>
    </row>
    <row r="371" spans="1:6" ht="47.25">
      <c r="A371" s="110">
        <v>2510100000</v>
      </c>
      <c r="B371" s="110"/>
      <c r="C371" s="111" t="s">
        <v>176</v>
      </c>
      <c r="D371" s="37">
        <f t="shared" ref="D371:F373" si="117">D372</f>
        <v>10724.3</v>
      </c>
      <c r="E371" s="37">
        <f t="shared" si="117"/>
        <v>10810.6</v>
      </c>
      <c r="F371" s="37">
        <f t="shared" si="117"/>
        <v>10814.2</v>
      </c>
    </row>
    <row r="372" spans="1:6" ht="31.5">
      <c r="A372" s="110">
        <v>2510120010</v>
      </c>
      <c r="B372" s="110"/>
      <c r="C372" s="111" t="s">
        <v>123</v>
      </c>
      <c r="D372" s="37">
        <f t="shared" si="117"/>
        <v>10724.3</v>
      </c>
      <c r="E372" s="37">
        <f t="shared" si="117"/>
        <v>10810.6</v>
      </c>
      <c r="F372" s="37">
        <f t="shared" si="117"/>
        <v>10814.2</v>
      </c>
    </row>
    <row r="373" spans="1:6" ht="31.5">
      <c r="A373" s="110">
        <v>2510120010</v>
      </c>
      <c r="B373" s="110">
        <v>600</v>
      </c>
      <c r="C373" s="111" t="s">
        <v>83</v>
      </c>
      <c r="D373" s="37">
        <f t="shared" si="117"/>
        <v>10724.3</v>
      </c>
      <c r="E373" s="37">
        <f t="shared" si="117"/>
        <v>10810.6</v>
      </c>
      <c r="F373" s="37">
        <f t="shared" si="117"/>
        <v>10814.2</v>
      </c>
    </row>
    <row r="374" spans="1:6">
      <c r="A374" s="110">
        <v>2510120010</v>
      </c>
      <c r="B374" s="110">
        <v>610</v>
      </c>
      <c r="C374" s="111" t="s">
        <v>104</v>
      </c>
      <c r="D374" s="37">
        <f>' № 5  рп, кцср, квр'!E176</f>
        <v>10724.3</v>
      </c>
      <c r="E374" s="37">
        <f>' № 5  рп, кцср, квр'!F176</f>
        <v>10810.6</v>
      </c>
      <c r="F374" s="37">
        <f>' № 5  рп, кцср, квр'!G176</f>
        <v>10814.2</v>
      </c>
    </row>
    <row r="375" spans="1:6" ht="47.25">
      <c r="A375" s="110">
        <v>2510200000</v>
      </c>
      <c r="B375" s="110"/>
      <c r="C375" s="111" t="s">
        <v>174</v>
      </c>
      <c r="D375" s="37">
        <f t="shared" ref="D375:F377" si="118">D376</f>
        <v>110.5</v>
      </c>
      <c r="E375" s="37">
        <f t="shared" si="118"/>
        <v>110.5</v>
      </c>
      <c r="F375" s="37">
        <f t="shared" si="118"/>
        <v>110.5</v>
      </c>
    </row>
    <row r="376" spans="1:6" ht="31.5">
      <c r="A376" s="110">
        <v>2510220170</v>
      </c>
      <c r="B376" s="110"/>
      <c r="C376" s="111" t="s">
        <v>175</v>
      </c>
      <c r="D376" s="37">
        <f t="shared" si="118"/>
        <v>110.5</v>
      </c>
      <c r="E376" s="37">
        <f t="shared" si="118"/>
        <v>110.5</v>
      </c>
      <c r="F376" s="37">
        <f t="shared" si="118"/>
        <v>110.5</v>
      </c>
    </row>
    <row r="377" spans="1:6" ht="63">
      <c r="A377" s="110">
        <v>2510220170</v>
      </c>
      <c r="B377" s="110" t="s">
        <v>68</v>
      </c>
      <c r="C377" s="111" t="s">
        <v>1</v>
      </c>
      <c r="D377" s="37">
        <f t="shared" si="118"/>
        <v>110.5</v>
      </c>
      <c r="E377" s="37">
        <f t="shared" si="118"/>
        <v>110.5</v>
      </c>
      <c r="F377" s="37">
        <f t="shared" si="118"/>
        <v>110.5</v>
      </c>
    </row>
    <row r="378" spans="1:6" ht="31.5">
      <c r="A378" s="110">
        <v>2510220170</v>
      </c>
      <c r="B378" s="110">
        <v>120</v>
      </c>
      <c r="C378" s="111" t="s">
        <v>221</v>
      </c>
      <c r="D378" s="37">
        <f>'№ 4 ведом'!F72</f>
        <v>110.5</v>
      </c>
      <c r="E378" s="37">
        <f>'№ 4 ведом'!G72</f>
        <v>110.5</v>
      </c>
      <c r="F378" s="37">
        <f>'№ 4 ведом'!H72</f>
        <v>110.5</v>
      </c>
    </row>
    <row r="379" spans="1:6" ht="31.5">
      <c r="A379" s="133">
        <v>2510400000</v>
      </c>
      <c r="B379" s="133"/>
      <c r="C379" s="134" t="s">
        <v>348</v>
      </c>
      <c r="D379" s="37">
        <f>D380</f>
        <v>50</v>
      </c>
      <c r="E379" s="37">
        <f t="shared" ref="E379:F381" si="119">E380</f>
        <v>50</v>
      </c>
      <c r="F379" s="37">
        <f t="shared" si="119"/>
        <v>50</v>
      </c>
    </row>
    <row r="380" spans="1:6">
      <c r="A380" s="133">
        <v>2510420300</v>
      </c>
      <c r="B380" s="133"/>
      <c r="C380" s="134" t="s">
        <v>349</v>
      </c>
      <c r="D380" s="37">
        <f>D381</f>
        <v>50</v>
      </c>
      <c r="E380" s="37">
        <f t="shared" si="119"/>
        <v>50</v>
      </c>
      <c r="F380" s="37">
        <f t="shared" si="119"/>
        <v>50</v>
      </c>
    </row>
    <row r="381" spans="1:6" ht="31.5">
      <c r="A381" s="133">
        <v>2510420300</v>
      </c>
      <c r="B381" s="132" t="s">
        <v>69</v>
      </c>
      <c r="C381" s="134" t="s">
        <v>95</v>
      </c>
      <c r="D381" s="37">
        <f>D382</f>
        <v>50</v>
      </c>
      <c r="E381" s="37">
        <f t="shared" si="119"/>
        <v>50</v>
      </c>
      <c r="F381" s="37">
        <f t="shared" si="119"/>
        <v>50</v>
      </c>
    </row>
    <row r="382" spans="1:6" ht="31.5">
      <c r="A382" s="133">
        <v>2510420300</v>
      </c>
      <c r="B382" s="133">
        <v>240</v>
      </c>
      <c r="C382" s="134" t="s">
        <v>220</v>
      </c>
      <c r="D382" s="37">
        <f>' № 5  рп, кцср, квр'!E180</f>
        <v>50</v>
      </c>
      <c r="E382" s="37">
        <f>' № 5  рп, кцср, квр'!F180</f>
        <v>50</v>
      </c>
      <c r="F382" s="37">
        <f>' № 5  рп, кцср, квр'!G180</f>
        <v>50</v>
      </c>
    </row>
    <row r="383" spans="1:6" ht="31.5">
      <c r="A383" s="223">
        <v>2510520030</v>
      </c>
      <c r="B383" s="223"/>
      <c r="C383" s="224" t="s">
        <v>346</v>
      </c>
      <c r="D383" s="37">
        <f>D384</f>
        <v>100.9</v>
      </c>
      <c r="E383" s="37">
        <f t="shared" ref="E383:F384" si="120">E384</f>
        <v>0</v>
      </c>
      <c r="F383" s="37">
        <f t="shared" si="120"/>
        <v>0</v>
      </c>
    </row>
    <row r="384" spans="1:6" ht="31.5">
      <c r="A384" s="223">
        <v>2510520030</v>
      </c>
      <c r="B384" s="223">
        <v>600</v>
      </c>
      <c r="C384" s="224" t="s">
        <v>83</v>
      </c>
      <c r="D384" s="37">
        <f>D385</f>
        <v>100.9</v>
      </c>
      <c r="E384" s="37">
        <f t="shared" si="120"/>
        <v>0</v>
      </c>
      <c r="F384" s="37">
        <f t="shared" si="120"/>
        <v>0</v>
      </c>
    </row>
    <row r="385" spans="1:6">
      <c r="A385" s="223">
        <v>2510520030</v>
      </c>
      <c r="B385" s="223">
        <v>610</v>
      </c>
      <c r="C385" s="224" t="s">
        <v>104</v>
      </c>
      <c r="D385" s="37">
        <f>' № 5  рп, кцср, квр'!E184</f>
        <v>100.9</v>
      </c>
      <c r="E385" s="37">
        <f>' № 5  рп, кцср, квр'!F184</f>
        <v>0</v>
      </c>
      <c r="F385" s="37">
        <f>' № 5  рп, кцср, квр'!G184</f>
        <v>0</v>
      </c>
    </row>
    <row r="386" spans="1:6" ht="16.5" customHeight="1">
      <c r="A386" s="109">
        <v>2520000000</v>
      </c>
      <c r="B386" s="110"/>
      <c r="C386" s="55" t="s">
        <v>245</v>
      </c>
      <c r="D386" s="37">
        <f>D399+D403+D409+D415+D387</f>
        <v>19551.3</v>
      </c>
      <c r="E386" s="37">
        <f>E399+E403+E409+E415+E387</f>
        <v>14620.5</v>
      </c>
      <c r="F386" s="37">
        <f>F399+F403+F409+F415+F387</f>
        <v>14620.5</v>
      </c>
    </row>
    <row r="387" spans="1:6" ht="63">
      <c r="A387" s="110">
        <v>2520100000</v>
      </c>
      <c r="B387" s="110"/>
      <c r="C387" s="55" t="s">
        <v>328</v>
      </c>
      <c r="D387" s="37">
        <f>D391+D388+D396</f>
        <v>2964.3</v>
      </c>
      <c r="E387" s="37">
        <f t="shared" ref="E387:F387" si="121">E391+E388+E396</f>
        <v>0</v>
      </c>
      <c r="F387" s="37">
        <f t="shared" si="121"/>
        <v>0</v>
      </c>
    </row>
    <row r="388" spans="1:6" ht="47.25">
      <c r="A388" s="10" t="s">
        <v>399</v>
      </c>
      <c r="B388" s="195"/>
      <c r="C388" s="84" t="s">
        <v>400</v>
      </c>
      <c r="D388" s="21">
        <f>D389</f>
        <v>550.20000000000005</v>
      </c>
      <c r="E388" s="21">
        <f t="shared" ref="E388:F389" si="122">E389</f>
        <v>0</v>
      </c>
      <c r="F388" s="21">
        <f t="shared" si="122"/>
        <v>0</v>
      </c>
    </row>
    <row r="389" spans="1:6" ht="31.5">
      <c r="A389" s="10" t="s">
        <v>399</v>
      </c>
      <c r="B389" s="222" t="s">
        <v>69</v>
      </c>
      <c r="C389" s="224" t="s">
        <v>95</v>
      </c>
      <c r="D389" s="21">
        <f>D390</f>
        <v>550.20000000000005</v>
      </c>
      <c r="E389" s="21">
        <f t="shared" si="122"/>
        <v>0</v>
      </c>
      <c r="F389" s="21">
        <f t="shared" si="122"/>
        <v>0</v>
      </c>
    </row>
    <row r="390" spans="1:6" ht="31.5">
      <c r="A390" s="10" t="s">
        <v>399</v>
      </c>
      <c r="B390" s="223">
        <v>240</v>
      </c>
      <c r="C390" s="224" t="s">
        <v>220</v>
      </c>
      <c r="D390" s="21">
        <f>' № 5  рп, кцср, квр'!E467</f>
        <v>550.20000000000005</v>
      </c>
      <c r="E390" s="21">
        <f>' № 5  рп, кцср, квр'!F467</f>
        <v>0</v>
      </c>
      <c r="F390" s="21">
        <f>' № 5  рп, кцср, квр'!G467</f>
        <v>0</v>
      </c>
    </row>
    <row r="391" spans="1:6" ht="31.5">
      <c r="A391" s="10" t="s">
        <v>329</v>
      </c>
      <c r="B391" s="110"/>
      <c r="C391" s="55" t="s">
        <v>330</v>
      </c>
      <c r="D391" s="37">
        <f>D394+D392</f>
        <v>1863.8</v>
      </c>
      <c r="E391" s="37">
        <f t="shared" ref="E391:F391" si="123">E394+E392</f>
        <v>0</v>
      </c>
      <c r="F391" s="37">
        <f t="shared" si="123"/>
        <v>0</v>
      </c>
    </row>
    <row r="392" spans="1:6" ht="31.5">
      <c r="A392" s="10" t="s">
        <v>329</v>
      </c>
      <c r="B392" s="215" t="s">
        <v>69</v>
      </c>
      <c r="C392" s="217" t="s">
        <v>95</v>
      </c>
      <c r="D392" s="37">
        <f>D393</f>
        <v>665.3</v>
      </c>
      <c r="E392" s="37">
        <f t="shared" ref="E392:F392" si="124">E393</f>
        <v>0</v>
      </c>
      <c r="F392" s="37">
        <f t="shared" si="124"/>
        <v>0</v>
      </c>
    </row>
    <row r="393" spans="1:6" ht="31.5">
      <c r="A393" s="10" t="s">
        <v>329</v>
      </c>
      <c r="B393" s="216">
        <v>240</v>
      </c>
      <c r="C393" s="217" t="s">
        <v>220</v>
      </c>
      <c r="D393" s="37">
        <f>' № 5  рп, кцср, квр'!E107</f>
        <v>665.3</v>
      </c>
      <c r="E393" s="37">
        <f>' № 5  рп, кцср, квр'!F107</f>
        <v>0</v>
      </c>
      <c r="F393" s="37">
        <f>' № 5  рп, кцср, квр'!G107</f>
        <v>0</v>
      </c>
    </row>
    <row r="394" spans="1:6" ht="31.5">
      <c r="A394" s="10" t="s">
        <v>329</v>
      </c>
      <c r="B394" s="109" t="s">
        <v>97</v>
      </c>
      <c r="C394" s="55" t="s">
        <v>98</v>
      </c>
      <c r="D394" s="37">
        <f t="shared" ref="D394:F394" si="125">D395</f>
        <v>1198.5</v>
      </c>
      <c r="E394" s="37">
        <f t="shared" si="125"/>
        <v>0</v>
      </c>
      <c r="F394" s="37">
        <f t="shared" si="125"/>
        <v>0</v>
      </c>
    </row>
    <row r="395" spans="1:6">
      <c r="A395" s="10" t="s">
        <v>329</v>
      </c>
      <c r="B395" s="110">
        <v>610</v>
      </c>
      <c r="C395" s="55" t="s">
        <v>104</v>
      </c>
      <c r="D395" s="37">
        <f>' № 5  рп, кцср, квр'!E382+' № 5  рп, кцср, квр'!E470</f>
        <v>1198.5</v>
      </c>
      <c r="E395" s="37">
        <f>' № 5  рп, кцср, квр'!F382+' № 5  рп, кцср, квр'!F470</f>
        <v>0</v>
      </c>
      <c r="F395" s="37">
        <f>' № 5  рп, кцср, квр'!G382+' № 5  рп, кцср, квр'!G470</f>
        <v>0</v>
      </c>
    </row>
    <row r="396" spans="1:6" ht="31.5">
      <c r="A396" s="10" t="s">
        <v>401</v>
      </c>
      <c r="B396" s="195"/>
      <c r="C396" s="84" t="s">
        <v>311</v>
      </c>
      <c r="D396" s="21">
        <f>D397</f>
        <v>550.29999999999995</v>
      </c>
      <c r="E396" s="21">
        <f t="shared" ref="E396:F397" si="126">E397</f>
        <v>0</v>
      </c>
      <c r="F396" s="21">
        <f t="shared" si="126"/>
        <v>0</v>
      </c>
    </row>
    <row r="397" spans="1:6" ht="31.5">
      <c r="A397" s="10" t="s">
        <v>401</v>
      </c>
      <c r="B397" s="222" t="s">
        <v>69</v>
      </c>
      <c r="C397" s="224" t="s">
        <v>95</v>
      </c>
      <c r="D397" s="21">
        <f>D398</f>
        <v>550.29999999999995</v>
      </c>
      <c r="E397" s="21">
        <f t="shared" si="126"/>
        <v>0</v>
      </c>
      <c r="F397" s="21">
        <f t="shared" si="126"/>
        <v>0</v>
      </c>
    </row>
    <row r="398" spans="1:6" ht="31.5">
      <c r="A398" s="10" t="s">
        <v>401</v>
      </c>
      <c r="B398" s="223">
        <v>240</v>
      </c>
      <c r="C398" s="224" t="s">
        <v>220</v>
      </c>
      <c r="D398" s="21">
        <f>' № 5  рп, кцср, квр'!E473</f>
        <v>550.29999999999995</v>
      </c>
      <c r="E398" s="21">
        <f>' № 5  рп, кцср, квр'!F473</f>
        <v>0</v>
      </c>
      <c r="F398" s="21">
        <f>' № 5  рп, кцср, квр'!G473</f>
        <v>0</v>
      </c>
    </row>
    <row r="399" spans="1:6" ht="47.25">
      <c r="A399" s="109">
        <v>2520200000</v>
      </c>
      <c r="B399" s="110"/>
      <c r="C399" s="111" t="s">
        <v>288</v>
      </c>
      <c r="D399" s="37">
        <f>D400</f>
        <v>554.70000000000005</v>
      </c>
      <c r="E399" s="37">
        <f t="shared" ref="E399:F399" si="127">E400</f>
        <v>0</v>
      </c>
      <c r="F399" s="37">
        <f t="shared" si="127"/>
        <v>0</v>
      </c>
    </row>
    <row r="400" spans="1:6">
      <c r="A400" s="132">
        <v>2520220190</v>
      </c>
      <c r="B400" s="132"/>
      <c r="C400" s="134" t="s">
        <v>350</v>
      </c>
      <c r="D400" s="37">
        <f>D401</f>
        <v>554.70000000000005</v>
      </c>
      <c r="E400" s="37">
        <f t="shared" ref="E400:F401" si="128">E401</f>
        <v>0</v>
      </c>
      <c r="F400" s="37">
        <f t="shared" si="128"/>
        <v>0</v>
      </c>
    </row>
    <row r="401" spans="1:6" ht="31.5">
      <c r="A401" s="132">
        <v>2520220190</v>
      </c>
      <c r="B401" s="132" t="s">
        <v>97</v>
      </c>
      <c r="C401" s="134" t="s">
        <v>98</v>
      </c>
      <c r="D401" s="37">
        <f>D402</f>
        <v>554.70000000000005</v>
      </c>
      <c r="E401" s="37">
        <f t="shared" si="128"/>
        <v>0</v>
      </c>
      <c r="F401" s="37">
        <f t="shared" si="128"/>
        <v>0</v>
      </c>
    </row>
    <row r="402" spans="1:6">
      <c r="A402" s="132">
        <v>2520220190</v>
      </c>
      <c r="B402" s="132">
        <v>610</v>
      </c>
      <c r="C402" s="134" t="s">
        <v>104</v>
      </c>
      <c r="D402" s="37">
        <f>' № 5  рп, кцср, квр'!E386+' № 5  рп, кцср, квр'!E477</f>
        <v>554.70000000000005</v>
      </c>
      <c r="E402" s="37">
        <f>' № 5  рп, кцср, квр'!F386+' № 5  рп, кцср, квр'!F477</f>
        <v>0</v>
      </c>
      <c r="F402" s="37">
        <f>' № 5  рп, кцср, квр'!G386+' № 5  рп, кцср, квр'!G477</f>
        <v>0</v>
      </c>
    </row>
    <row r="403" spans="1:6" ht="31.5">
      <c r="A403" s="109">
        <v>2520400000</v>
      </c>
      <c r="B403" s="110"/>
      <c r="C403" s="55" t="s">
        <v>316</v>
      </c>
      <c r="D403" s="37">
        <f>D404</f>
        <v>3663.2</v>
      </c>
      <c r="E403" s="37">
        <f>E404</f>
        <v>3700</v>
      </c>
      <c r="F403" s="37">
        <f>F404</f>
        <v>3700</v>
      </c>
    </row>
    <row r="404" spans="1:6">
      <c r="A404" s="109">
        <v>2520420300</v>
      </c>
      <c r="B404" s="110"/>
      <c r="C404" s="55" t="s">
        <v>317</v>
      </c>
      <c r="D404" s="37">
        <f>D407+D405</f>
        <v>3663.2</v>
      </c>
      <c r="E404" s="37">
        <f>E407+E405</f>
        <v>3700</v>
      </c>
      <c r="F404" s="37">
        <f>F407+F405</f>
        <v>3700</v>
      </c>
    </row>
    <row r="405" spans="1:6" ht="31.5">
      <c r="A405" s="109">
        <v>2520420300</v>
      </c>
      <c r="B405" s="109" t="s">
        <v>69</v>
      </c>
      <c r="C405" s="111" t="s">
        <v>95</v>
      </c>
      <c r="D405" s="37">
        <f>D406</f>
        <v>77.5</v>
      </c>
      <c r="E405" s="37">
        <f>E406</f>
        <v>77.5</v>
      </c>
      <c r="F405" s="37">
        <f>F406</f>
        <v>77.5</v>
      </c>
    </row>
    <row r="406" spans="1:6" ht="31.5">
      <c r="A406" s="109">
        <v>2520420300</v>
      </c>
      <c r="B406" s="110">
        <v>240</v>
      </c>
      <c r="C406" s="111" t="s">
        <v>220</v>
      </c>
      <c r="D406" s="37">
        <f>' № 5  рп, кцср, квр'!E111</f>
        <v>77.5</v>
      </c>
      <c r="E406" s="37">
        <f>' № 5  рп, кцср, квр'!F111</f>
        <v>77.5</v>
      </c>
      <c r="F406" s="37">
        <f>' № 5  рп, кцср, квр'!G111</f>
        <v>77.5</v>
      </c>
    </row>
    <row r="407" spans="1:6" ht="31.5">
      <c r="A407" s="109">
        <v>2520420300</v>
      </c>
      <c r="B407" s="109" t="s">
        <v>97</v>
      </c>
      <c r="C407" s="55" t="s">
        <v>98</v>
      </c>
      <c r="D407" s="37">
        <f>D408</f>
        <v>3585.7</v>
      </c>
      <c r="E407" s="37">
        <f>E408</f>
        <v>3622.5</v>
      </c>
      <c r="F407" s="37">
        <f>F408</f>
        <v>3622.5</v>
      </c>
    </row>
    <row r="408" spans="1:6">
      <c r="A408" s="109">
        <v>2520420300</v>
      </c>
      <c r="B408" s="110">
        <v>610</v>
      </c>
      <c r="C408" s="55" t="s">
        <v>104</v>
      </c>
      <c r="D408" s="37">
        <f>' № 5  рп, кцср, квр'!E511+' № 5  рп, кцср, квр'!E623+' № 5  рп, кцср, квр'!E713+' № 5  рп, кцср, квр'!E744+' № 5  рп, кцср, квр'!E390+' № 5  рп, кцср, квр'!E481+' № 5  рп, кцср, квр'!E340</f>
        <v>3585.7</v>
      </c>
      <c r="E408" s="37">
        <f>' № 5  рп, кцср, квр'!F511+' № 5  рп, кцср, квр'!F623+' № 5  рп, кцср, квр'!F713+' № 5  рп, кцср, квр'!F744+' № 5  рп, кцср, квр'!F390+' № 5  рп, кцср, квр'!F481+' № 5  рп, кцср, квр'!F340</f>
        <v>3622.5</v>
      </c>
      <c r="F408" s="37">
        <f>' № 5  рп, кцср, квр'!G511+' № 5  рп, кцср, квр'!G623+' № 5  рп, кцср, квр'!G713+' № 5  рп, кцср, квр'!G744+' № 5  рп, кцср, квр'!G390+' № 5  рп, кцср, квр'!G481+' № 5  рп, кцср, квр'!G340</f>
        <v>3622.5</v>
      </c>
    </row>
    <row r="409" spans="1:6" ht="31.5">
      <c r="A409" s="109">
        <v>2520500000</v>
      </c>
      <c r="B409" s="110"/>
      <c r="C409" s="111" t="s">
        <v>323</v>
      </c>
      <c r="D409" s="37">
        <f>D410</f>
        <v>3189.9000000000005</v>
      </c>
      <c r="E409" s="37">
        <f>E410</f>
        <v>3189.9000000000005</v>
      </c>
      <c r="F409" s="37">
        <f>F410</f>
        <v>3189.9000000000005</v>
      </c>
    </row>
    <row r="410" spans="1:6">
      <c r="A410" s="109">
        <v>2520520300</v>
      </c>
      <c r="B410" s="110"/>
      <c r="C410" s="111" t="s">
        <v>324</v>
      </c>
      <c r="D410" s="37">
        <f>D411+D413</f>
        <v>3189.9000000000005</v>
      </c>
      <c r="E410" s="37">
        <f>E411+E413</f>
        <v>3189.9000000000005</v>
      </c>
      <c r="F410" s="37">
        <f>F411+F413</f>
        <v>3189.9000000000005</v>
      </c>
    </row>
    <row r="411" spans="1:6" ht="31.5">
      <c r="A411" s="109">
        <v>2520520300</v>
      </c>
      <c r="B411" s="109" t="s">
        <v>69</v>
      </c>
      <c r="C411" s="111" t="s">
        <v>95</v>
      </c>
      <c r="D411" s="37">
        <f>D412</f>
        <v>153.6</v>
      </c>
      <c r="E411" s="37">
        <f>E412</f>
        <v>153.6</v>
      </c>
      <c r="F411" s="37">
        <f>F412</f>
        <v>153.6</v>
      </c>
    </row>
    <row r="412" spans="1:6" ht="31.5">
      <c r="A412" s="109">
        <v>2520520300</v>
      </c>
      <c r="B412" s="110">
        <v>240</v>
      </c>
      <c r="C412" s="111" t="s">
        <v>220</v>
      </c>
      <c r="D412" s="37">
        <f>' № 5  рп, кцср, квр'!E115</f>
        <v>153.6</v>
      </c>
      <c r="E412" s="37">
        <f>' № 5  рп, кцср, квр'!F115</f>
        <v>153.6</v>
      </c>
      <c r="F412" s="37">
        <f>' № 5  рп, кцср, квр'!G115</f>
        <v>153.6</v>
      </c>
    </row>
    <row r="413" spans="1:6" ht="31.5">
      <c r="A413" s="109">
        <v>2520520300</v>
      </c>
      <c r="B413" s="109" t="s">
        <v>97</v>
      </c>
      <c r="C413" s="55" t="s">
        <v>98</v>
      </c>
      <c r="D413" s="37">
        <f>D414</f>
        <v>3036.3000000000006</v>
      </c>
      <c r="E413" s="37">
        <f>E414</f>
        <v>3036.3000000000006</v>
      </c>
      <c r="F413" s="37">
        <f>F414</f>
        <v>3036.3000000000006</v>
      </c>
    </row>
    <row r="414" spans="1:6">
      <c r="A414" s="109">
        <v>2520520300</v>
      </c>
      <c r="B414" s="110">
        <v>610</v>
      </c>
      <c r="C414" s="55" t="s">
        <v>104</v>
      </c>
      <c r="D414" s="37">
        <f>' № 5  рп, кцср, квр'!E186+' № 5  рп, кцср, квр'!E392+' № 5  рп, кцср, квр'!E482+' № 5  рп, кцср, квр'!E513+' № 5  рп, кцср, квр'!E624+' № 5  рп, кцср, квр'!E715+' № 5  рп, кцср, квр'!E746+' № 5  рп, кцср, квр'!E344</f>
        <v>3036.3000000000006</v>
      </c>
      <c r="E414" s="37">
        <f>' № 5  рп, кцср, квр'!F186+' № 5  рп, кцср, квр'!F392+' № 5  рп, кцср, квр'!F482+' № 5  рп, кцср, квр'!F513+' № 5  рп, кцср, квр'!F624+' № 5  рп, кцср, квр'!F715+' № 5  рп, кцср, квр'!F746+' № 5  рп, кцср, квр'!F344</f>
        <v>3036.3000000000006</v>
      </c>
      <c r="F414" s="37">
        <f>' № 5  рп, кцср, квр'!G186+' № 5  рп, кцср, квр'!G392+' № 5  рп, кцср, квр'!G482+' № 5  рп, кцср, квр'!G513+' № 5  рп, кцср, квр'!G624+' № 5  рп, кцср, квр'!G715+' № 5  рп, кцср, квр'!G746+' № 5  рп, кцср, квр'!G344</f>
        <v>3036.3000000000006</v>
      </c>
    </row>
    <row r="415" spans="1:6" ht="31.5">
      <c r="A415" s="109">
        <v>2520600000</v>
      </c>
      <c r="B415" s="110"/>
      <c r="C415" s="111" t="s">
        <v>322</v>
      </c>
      <c r="D415" s="37">
        <f>D416</f>
        <v>9179.1999999999989</v>
      </c>
      <c r="E415" s="37">
        <f>E416</f>
        <v>7730.6</v>
      </c>
      <c r="F415" s="37">
        <f>F416</f>
        <v>7730.6</v>
      </c>
    </row>
    <row r="416" spans="1:6">
      <c r="A416" s="109">
        <v>2520620200</v>
      </c>
      <c r="B416" s="110"/>
      <c r="C416" s="111" t="s">
        <v>277</v>
      </c>
      <c r="D416" s="37">
        <f>D417+D419</f>
        <v>9179.1999999999989</v>
      </c>
      <c r="E416" s="37">
        <f>E417+E419</f>
        <v>7730.6</v>
      </c>
      <c r="F416" s="37">
        <f>F417+F419</f>
        <v>7730.6</v>
      </c>
    </row>
    <row r="417" spans="1:6" ht="31.5">
      <c r="A417" s="109">
        <v>2520620200</v>
      </c>
      <c r="B417" s="109" t="s">
        <v>69</v>
      </c>
      <c r="C417" s="111" t="s">
        <v>95</v>
      </c>
      <c r="D417" s="37">
        <f>D418</f>
        <v>1182.0999999999999</v>
      </c>
      <c r="E417" s="37">
        <f>E418</f>
        <v>1182.0999999999999</v>
      </c>
      <c r="F417" s="37">
        <f>F418</f>
        <v>1182.0999999999999</v>
      </c>
    </row>
    <row r="418" spans="1:6" ht="31.5">
      <c r="A418" s="109">
        <v>2520620200</v>
      </c>
      <c r="B418" s="110">
        <v>240</v>
      </c>
      <c r="C418" s="111" t="s">
        <v>220</v>
      </c>
      <c r="D418" s="37">
        <f>' № 5  рп, кцср, квр'!E119</f>
        <v>1182.0999999999999</v>
      </c>
      <c r="E418" s="37">
        <f>' № 5  рп, кцср, квр'!F119</f>
        <v>1182.0999999999999</v>
      </c>
      <c r="F418" s="37">
        <f>' № 5  рп, кцср, квр'!G119</f>
        <v>1182.0999999999999</v>
      </c>
    </row>
    <row r="419" spans="1:6" ht="31.5">
      <c r="A419" s="109">
        <v>2520620200</v>
      </c>
      <c r="B419" s="109" t="s">
        <v>97</v>
      </c>
      <c r="C419" s="55" t="s">
        <v>98</v>
      </c>
      <c r="D419" s="37">
        <f>D420</f>
        <v>7997.0999999999995</v>
      </c>
      <c r="E419" s="37">
        <f>E420</f>
        <v>6548.5</v>
      </c>
      <c r="F419" s="37">
        <f>F420</f>
        <v>6548.5</v>
      </c>
    </row>
    <row r="420" spans="1:6">
      <c r="A420" s="109">
        <v>2520620200</v>
      </c>
      <c r="B420" s="110">
        <v>610</v>
      </c>
      <c r="C420" s="55" t="s">
        <v>104</v>
      </c>
      <c r="D420" s="37">
        <f>' № 5  рп, кцср, квр'!E631+' № 5  рп, кцср, квр'!E519+' № 5  рп, кцср, квр'!E721+' № 5  рп, кцср, квр'!E752+' № 5  рп, кцср, квр'!E398+' № 5  рп, кцср, квр'!E489+' № 5  рп, кцср, квр'!E348</f>
        <v>7997.0999999999995</v>
      </c>
      <c r="E420" s="37">
        <f>' № 5  рп, кцср, квр'!F631+' № 5  рп, кцср, квр'!F519+' № 5  рп, кцср, квр'!F721+' № 5  рп, кцср, квр'!F752+' № 5  рп, кцср, квр'!F398+' № 5  рп, кцср, квр'!F489+' № 5  рп, кцср, квр'!F348</f>
        <v>6548.5</v>
      </c>
      <c r="F420" s="37">
        <f>' № 5  рп, кцср, квр'!G631+' № 5  рп, кцср, квр'!G519+' № 5  рп, кцср, квр'!G721+' № 5  рп, кцср, квр'!G752+' № 5  рп, кцср, квр'!G398+' № 5  рп, кцср, квр'!G489+' № 5  рп, кцср, квр'!G348</f>
        <v>6548.5</v>
      </c>
    </row>
    <row r="421" spans="1:6" ht="47.25">
      <c r="A421" s="28">
        <v>2600000000</v>
      </c>
      <c r="B421" s="109"/>
      <c r="C421" s="45" t="s">
        <v>307</v>
      </c>
      <c r="D421" s="36">
        <f>D422+D443+D455+D464</f>
        <v>14467.600000000002</v>
      </c>
      <c r="E421" s="36">
        <f>E422+E443+E455+E464</f>
        <v>13281.4</v>
      </c>
      <c r="F421" s="36">
        <f>F422+F443+F455+F464</f>
        <v>8043.2000000000007</v>
      </c>
    </row>
    <row r="422" spans="1:6" ht="31.5">
      <c r="A422" s="109">
        <v>2610000000</v>
      </c>
      <c r="B422" s="109"/>
      <c r="C422" s="111" t="s">
        <v>107</v>
      </c>
      <c r="D422" s="37">
        <f>D423+D436</f>
        <v>11146.600000000002</v>
      </c>
      <c r="E422" s="37">
        <f>E423+E436</f>
        <v>11951.3</v>
      </c>
      <c r="F422" s="37">
        <f>F423+F436</f>
        <v>6713.1</v>
      </c>
    </row>
    <row r="423" spans="1:6">
      <c r="A423" s="109">
        <v>2610100000</v>
      </c>
      <c r="B423" s="109"/>
      <c r="C423" s="111" t="s">
        <v>108</v>
      </c>
      <c r="D423" s="37">
        <f>D424+D427+D430+D433</f>
        <v>9595.9000000000015</v>
      </c>
      <c r="E423" s="37">
        <f>E424+E427+E430+E433</f>
        <v>4967</v>
      </c>
      <c r="F423" s="37">
        <f>F424+F427+F430+F433</f>
        <v>4967</v>
      </c>
    </row>
    <row r="424" spans="1:6">
      <c r="A424" s="109">
        <v>2610120210</v>
      </c>
      <c r="B424" s="18"/>
      <c r="C424" s="111" t="s">
        <v>109</v>
      </c>
      <c r="D424" s="37">
        <f t="shared" ref="D424:F425" si="129">D425</f>
        <v>5985</v>
      </c>
      <c r="E424" s="37">
        <f t="shared" si="129"/>
        <v>1975.3</v>
      </c>
      <c r="F424" s="37">
        <f t="shared" si="129"/>
        <v>1975.3</v>
      </c>
    </row>
    <row r="425" spans="1:6" ht="31.5">
      <c r="A425" s="109">
        <v>2610120210</v>
      </c>
      <c r="B425" s="109" t="s">
        <v>69</v>
      </c>
      <c r="C425" s="111" t="s">
        <v>95</v>
      </c>
      <c r="D425" s="37">
        <f t="shared" si="129"/>
        <v>5985</v>
      </c>
      <c r="E425" s="37">
        <f t="shared" si="129"/>
        <v>1975.3</v>
      </c>
      <c r="F425" s="37">
        <f t="shared" si="129"/>
        <v>1975.3</v>
      </c>
    </row>
    <row r="426" spans="1:6" ht="31.5">
      <c r="A426" s="109">
        <v>2610120210</v>
      </c>
      <c r="B426" s="110">
        <v>240</v>
      </c>
      <c r="C426" s="111" t="s">
        <v>220</v>
      </c>
      <c r="D426" s="37">
        <f>' № 5  рп, кцср, квр'!E125</f>
        <v>5985</v>
      </c>
      <c r="E426" s="37">
        <f>' № 5  рп, кцср, квр'!F125</f>
        <v>1975.3</v>
      </c>
      <c r="F426" s="37">
        <f>' № 5  рп, кцср, квр'!G125</f>
        <v>1975.3</v>
      </c>
    </row>
    <row r="427" spans="1:6" ht="31.5">
      <c r="A427" s="109">
        <v>2610120220</v>
      </c>
      <c r="B427" s="110"/>
      <c r="C427" s="111" t="s">
        <v>106</v>
      </c>
      <c r="D427" s="37">
        <f t="shared" ref="D427:F428" si="130">D428</f>
        <v>249</v>
      </c>
      <c r="E427" s="37">
        <f t="shared" si="130"/>
        <v>249</v>
      </c>
      <c r="F427" s="37">
        <f t="shared" si="130"/>
        <v>249</v>
      </c>
    </row>
    <row r="428" spans="1:6" ht="31.5">
      <c r="A428" s="109">
        <v>2610120220</v>
      </c>
      <c r="B428" s="109" t="s">
        <v>69</v>
      </c>
      <c r="C428" s="111" t="s">
        <v>95</v>
      </c>
      <c r="D428" s="37">
        <f t="shared" si="130"/>
        <v>249</v>
      </c>
      <c r="E428" s="37">
        <f t="shared" si="130"/>
        <v>249</v>
      </c>
      <c r="F428" s="37">
        <f t="shared" si="130"/>
        <v>249</v>
      </c>
    </row>
    <row r="429" spans="1:6" ht="31.5">
      <c r="A429" s="109">
        <v>2610120220</v>
      </c>
      <c r="B429" s="110">
        <v>240</v>
      </c>
      <c r="C429" s="111" t="s">
        <v>220</v>
      </c>
      <c r="D429" s="37">
        <f>' № 5  рп, кцср, квр'!E128</f>
        <v>249</v>
      </c>
      <c r="E429" s="37">
        <f>' № 5  рп, кцср, квр'!F128</f>
        <v>249</v>
      </c>
      <c r="F429" s="37">
        <f>' № 5  рп, кцср, квр'!G128</f>
        <v>249</v>
      </c>
    </row>
    <row r="430" spans="1:6" ht="47.25">
      <c r="A430" s="109">
        <v>2610120230</v>
      </c>
      <c r="B430" s="109"/>
      <c r="C430" s="111" t="s">
        <v>113</v>
      </c>
      <c r="D430" s="37">
        <f t="shared" ref="D430:F431" si="131">D431</f>
        <v>3109.2</v>
      </c>
      <c r="E430" s="37">
        <f t="shared" si="131"/>
        <v>2490</v>
      </c>
      <c r="F430" s="37">
        <f t="shared" si="131"/>
        <v>2490</v>
      </c>
    </row>
    <row r="431" spans="1:6" ht="31.5">
      <c r="A431" s="109">
        <v>2610120230</v>
      </c>
      <c r="B431" s="109" t="s">
        <v>69</v>
      </c>
      <c r="C431" s="111" t="s">
        <v>95</v>
      </c>
      <c r="D431" s="37">
        <f t="shared" si="131"/>
        <v>3109.2</v>
      </c>
      <c r="E431" s="37">
        <f t="shared" si="131"/>
        <v>2490</v>
      </c>
      <c r="F431" s="37">
        <f t="shared" si="131"/>
        <v>2490</v>
      </c>
    </row>
    <row r="432" spans="1:6" ht="31.5">
      <c r="A432" s="109">
        <v>2610120230</v>
      </c>
      <c r="B432" s="110">
        <v>240</v>
      </c>
      <c r="C432" s="111" t="s">
        <v>220</v>
      </c>
      <c r="D432" s="37">
        <f>' № 5  рп, кцср, квр'!E264</f>
        <v>3109.2</v>
      </c>
      <c r="E432" s="37">
        <f>' № 5  рп, кцср, квр'!F264</f>
        <v>2490</v>
      </c>
      <c r="F432" s="37">
        <f>' № 5  рп, кцср, квр'!G264</f>
        <v>2490</v>
      </c>
    </row>
    <row r="433" spans="1:6" ht="31.5">
      <c r="A433" s="109">
        <v>2610120240</v>
      </c>
      <c r="B433" s="109"/>
      <c r="C433" s="111" t="s">
        <v>111</v>
      </c>
      <c r="D433" s="37">
        <f t="shared" ref="D433:F434" si="132">D434</f>
        <v>252.7</v>
      </c>
      <c r="E433" s="37">
        <f t="shared" si="132"/>
        <v>252.7</v>
      </c>
      <c r="F433" s="37">
        <f t="shared" si="132"/>
        <v>252.7</v>
      </c>
    </row>
    <row r="434" spans="1:6" ht="31.5">
      <c r="A434" s="109">
        <v>2610120240</v>
      </c>
      <c r="B434" s="109" t="s">
        <v>69</v>
      </c>
      <c r="C434" s="111" t="s">
        <v>95</v>
      </c>
      <c r="D434" s="37">
        <f t="shared" si="132"/>
        <v>252.7</v>
      </c>
      <c r="E434" s="37">
        <f t="shared" si="132"/>
        <v>252.7</v>
      </c>
      <c r="F434" s="37">
        <f t="shared" si="132"/>
        <v>252.7</v>
      </c>
    </row>
    <row r="435" spans="1:6" ht="31.5">
      <c r="A435" s="109">
        <v>2610120240</v>
      </c>
      <c r="B435" s="110">
        <v>240</v>
      </c>
      <c r="C435" s="111" t="s">
        <v>220</v>
      </c>
      <c r="D435" s="37">
        <f>' № 5  рп, кцср, квр'!E251</f>
        <v>252.7</v>
      </c>
      <c r="E435" s="37">
        <f>' № 5  рп, кцср, квр'!F251</f>
        <v>252.7</v>
      </c>
      <c r="F435" s="37">
        <f>' № 5  рп, кцср, квр'!G251</f>
        <v>252.7</v>
      </c>
    </row>
    <row r="436" spans="1:6">
      <c r="A436" s="109">
        <v>2610200000</v>
      </c>
      <c r="B436" s="109"/>
      <c r="C436" s="111" t="s">
        <v>112</v>
      </c>
      <c r="D436" s="37">
        <f>D437+D440</f>
        <v>1550.7</v>
      </c>
      <c r="E436" s="37">
        <f t="shared" ref="E436:F436" si="133">E437+E440</f>
        <v>6984.3</v>
      </c>
      <c r="F436" s="37">
        <f t="shared" si="133"/>
        <v>1746.1</v>
      </c>
    </row>
    <row r="437" spans="1:6" ht="47.25">
      <c r="A437" s="109" t="s">
        <v>310</v>
      </c>
      <c r="B437" s="109"/>
      <c r="C437" s="55" t="s">
        <v>226</v>
      </c>
      <c r="D437" s="37">
        <f t="shared" ref="D437:F438" si="134">D438</f>
        <v>0</v>
      </c>
      <c r="E437" s="37">
        <f t="shared" si="134"/>
        <v>6984.3</v>
      </c>
      <c r="F437" s="37">
        <f t="shared" si="134"/>
        <v>1746.1</v>
      </c>
    </row>
    <row r="438" spans="1:6" ht="31.5">
      <c r="A438" s="109" t="s">
        <v>310</v>
      </c>
      <c r="B438" s="109" t="s">
        <v>72</v>
      </c>
      <c r="C438" s="55" t="s">
        <v>96</v>
      </c>
      <c r="D438" s="37">
        <f t="shared" si="134"/>
        <v>0</v>
      </c>
      <c r="E438" s="37">
        <f t="shared" si="134"/>
        <v>6984.3</v>
      </c>
      <c r="F438" s="37">
        <f t="shared" si="134"/>
        <v>1746.1</v>
      </c>
    </row>
    <row r="439" spans="1:6">
      <c r="A439" s="109" t="s">
        <v>310</v>
      </c>
      <c r="B439" s="109" t="s">
        <v>119</v>
      </c>
      <c r="C439" s="55" t="s">
        <v>120</v>
      </c>
      <c r="D439" s="37">
        <f>' № 5  рп, кцср, квр'!E675</f>
        <v>0</v>
      </c>
      <c r="E439" s="37">
        <f>' № 5  рп, кцср, квр'!F675</f>
        <v>6984.3</v>
      </c>
      <c r="F439" s="37">
        <f>' № 5  рп, кцср, квр'!G675</f>
        <v>1746.1</v>
      </c>
    </row>
    <row r="440" spans="1:6" ht="31.5">
      <c r="A440" s="222" t="s">
        <v>456</v>
      </c>
      <c r="B440" s="222"/>
      <c r="C440" s="55" t="s">
        <v>457</v>
      </c>
      <c r="D440" s="37">
        <f>D441</f>
        <v>1550.7</v>
      </c>
      <c r="E440" s="37">
        <f t="shared" ref="E440:F441" si="135">E441</f>
        <v>0</v>
      </c>
      <c r="F440" s="37">
        <f t="shared" si="135"/>
        <v>0</v>
      </c>
    </row>
    <row r="441" spans="1:6" ht="31.5">
      <c r="A441" s="222" t="s">
        <v>456</v>
      </c>
      <c r="B441" s="222" t="s">
        <v>72</v>
      </c>
      <c r="C441" s="55" t="s">
        <v>96</v>
      </c>
      <c r="D441" s="37">
        <f>D442</f>
        <v>1550.7</v>
      </c>
      <c r="E441" s="37">
        <f t="shared" si="135"/>
        <v>0</v>
      </c>
      <c r="F441" s="37">
        <f t="shared" si="135"/>
        <v>0</v>
      </c>
    </row>
    <row r="442" spans="1:6">
      <c r="A442" s="222" t="s">
        <v>456</v>
      </c>
      <c r="B442" s="222" t="s">
        <v>119</v>
      </c>
      <c r="C442" s="55" t="s">
        <v>120</v>
      </c>
      <c r="D442" s="37">
        <f>' № 5  рп, кцср, квр'!E678</f>
        <v>1550.7</v>
      </c>
      <c r="E442" s="37">
        <f>' № 5  рп, кцср, квр'!F678</f>
        <v>0</v>
      </c>
      <c r="F442" s="37">
        <f>' № 5  рп, кцср, квр'!G678</f>
        <v>0</v>
      </c>
    </row>
    <row r="443" spans="1:6" ht="47.25">
      <c r="A443" s="109">
        <v>2620000000</v>
      </c>
      <c r="B443" s="110"/>
      <c r="C443" s="111" t="s">
        <v>203</v>
      </c>
      <c r="D443" s="37">
        <f>D444+D451</f>
        <v>3111.5</v>
      </c>
      <c r="E443" s="37">
        <f>E444+E451</f>
        <v>1120.6000000000001</v>
      </c>
      <c r="F443" s="37">
        <f>F444+F451</f>
        <v>1120.5999999999999</v>
      </c>
    </row>
    <row r="444" spans="1:6" ht="47.25">
      <c r="A444" s="110">
        <v>2620100000</v>
      </c>
      <c r="B444" s="110"/>
      <c r="C444" s="111" t="s">
        <v>204</v>
      </c>
      <c r="D444" s="37">
        <f>D445+D448</f>
        <v>2941.4</v>
      </c>
      <c r="E444" s="37">
        <f>E445+E448</f>
        <v>1120.6000000000001</v>
      </c>
      <c r="F444" s="37">
        <f>F445+F448</f>
        <v>936.6</v>
      </c>
    </row>
    <row r="445" spans="1:6" ht="47.25">
      <c r="A445" s="110">
        <v>2620120180</v>
      </c>
      <c r="B445" s="110"/>
      <c r="C445" s="111" t="s">
        <v>205</v>
      </c>
      <c r="D445" s="37">
        <f t="shared" ref="D445:F446" si="136">D446</f>
        <v>2018.3</v>
      </c>
      <c r="E445" s="37">
        <f t="shared" si="136"/>
        <v>960.2</v>
      </c>
      <c r="F445" s="37">
        <f t="shared" si="136"/>
        <v>0</v>
      </c>
    </row>
    <row r="446" spans="1:6" ht="31.5">
      <c r="A446" s="110">
        <v>2620120180</v>
      </c>
      <c r="B446" s="110" t="s">
        <v>69</v>
      </c>
      <c r="C446" s="111" t="s">
        <v>95</v>
      </c>
      <c r="D446" s="37">
        <f t="shared" si="136"/>
        <v>2018.3</v>
      </c>
      <c r="E446" s="37">
        <f t="shared" si="136"/>
        <v>960.2</v>
      </c>
      <c r="F446" s="37">
        <f t="shared" si="136"/>
        <v>0</v>
      </c>
    </row>
    <row r="447" spans="1:6" ht="31.5">
      <c r="A447" s="110">
        <v>2620120180</v>
      </c>
      <c r="B447" s="110">
        <v>240</v>
      </c>
      <c r="C447" s="111" t="s">
        <v>220</v>
      </c>
      <c r="D447" s="37">
        <f>' № 5  рп, кцср, квр'!E133</f>
        <v>2018.3</v>
      </c>
      <c r="E447" s="37">
        <f>' № 5  рп, кцср, квр'!F133</f>
        <v>960.2</v>
      </c>
      <c r="F447" s="37">
        <f>' № 5  рп, кцср, квр'!G133</f>
        <v>0</v>
      </c>
    </row>
    <row r="448" spans="1:6" ht="47.25">
      <c r="A448" s="110">
        <v>2620120520</v>
      </c>
      <c r="B448" s="110"/>
      <c r="C448" s="111" t="s">
        <v>210</v>
      </c>
      <c r="D448" s="37">
        <f t="shared" ref="D448:F449" si="137">D449</f>
        <v>923.1</v>
      </c>
      <c r="E448" s="37">
        <f t="shared" si="137"/>
        <v>160.4</v>
      </c>
      <c r="F448" s="37">
        <f t="shared" si="137"/>
        <v>936.6</v>
      </c>
    </row>
    <row r="449" spans="1:6" ht="31.5">
      <c r="A449" s="110">
        <v>2620120520</v>
      </c>
      <c r="B449" s="110" t="s">
        <v>69</v>
      </c>
      <c r="C449" s="111" t="s">
        <v>95</v>
      </c>
      <c r="D449" s="37">
        <f t="shared" si="137"/>
        <v>923.1</v>
      </c>
      <c r="E449" s="37">
        <f t="shared" si="137"/>
        <v>160.4</v>
      </c>
      <c r="F449" s="37">
        <f t="shared" si="137"/>
        <v>936.6</v>
      </c>
    </row>
    <row r="450" spans="1:6" ht="31.5">
      <c r="A450" s="110">
        <v>2620120520</v>
      </c>
      <c r="B450" s="110">
        <v>240</v>
      </c>
      <c r="C450" s="111" t="s">
        <v>220</v>
      </c>
      <c r="D450" s="37">
        <f>' № 5  рп, кцср, квр'!E136</f>
        <v>923.1</v>
      </c>
      <c r="E450" s="37">
        <f>' № 5  рп, кцср, квр'!F136</f>
        <v>160.4</v>
      </c>
      <c r="F450" s="37">
        <f>' № 5  рп, кцср, квр'!G136</f>
        <v>936.6</v>
      </c>
    </row>
    <row r="451" spans="1:6" ht="47.25">
      <c r="A451" s="110">
        <v>2620200000</v>
      </c>
      <c r="B451" s="110"/>
      <c r="C451" s="111" t="s">
        <v>206</v>
      </c>
      <c r="D451" s="37">
        <f t="shared" ref="D451:F453" si="138">D452</f>
        <v>170.1</v>
      </c>
      <c r="E451" s="37">
        <f t="shared" si="138"/>
        <v>0</v>
      </c>
      <c r="F451" s="37">
        <f t="shared" si="138"/>
        <v>184</v>
      </c>
    </row>
    <row r="452" spans="1:6">
      <c r="A452" s="110">
        <v>2620220530</v>
      </c>
      <c r="B452" s="110"/>
      <c r="C452" s="111" t="s">
        <v>207</v>
      </c>
      <c r="D452" s="37">
        <f t="shared" si="138"/>
        <v>170.1</v>
      </c>
      <c r="E452" s="37">
        <f t="shared" si="138"/>
        <v>0</v>
      </c>
      <c r="F452" s="37">
        <f t="shared" si="138"/>
        <v>184</v>
      </c>
    </row>
    <row r="453" spans="1:6" ht="31.5">
      <c r="A453" s="110">
        <v>2620220530</v>
      </c>
      <c r="B453" s="110" t="s">
        <v>69</v>
      </c>
      <c r="C453" s="111" t="s">
        <v>95</v>
      </c>
      <c r="D453" s="37">
        <f t="shared" si="138"/>
        <v>170.1</v>
      </c>
      <c r="E453" s="37">
        <f t="shared" si="138"/>
        <v>0</v>
      </c>
      <c r="F453" s="37">
        <f t="shared" si="138"/>
        <v>184</v>
      </c>
    </row>
    <row r="454" spans="1:6" ht="31.5">
      <c r="A454" s="110">
        <v>2620220530</v>
      </c>
      <c r="B454" s="110">
        <v>240</v>
      </c>
      <c r="C454" s="111" t="s">
        <v>220</v>
      </c>
      <c r="D454" s="37">
        <f>' № 5  рп, кцср, квр'!E140</f>
        <v>170.1</v>
      </c>
      <c r="E454" s="37">
        <f>' № 5  рп, кцср, квр'!F140</f>
        <v>0</v>
      </c>
      <c r="F454" s="37">
        <f>' № 5  рп, кцср, квр'!G140</f>
        <v>184</v>
      </c>
    </row>
    <row r="455" spans="1:6" ht="47.25">
      <c r="A455" s="109">
        <v>2630000000</v>
      </c>
      <c r="B455" s="1"/>
      <c r="C455" s="47" t="s">
        <v>197</v>
      </c>
      <c r="D455" s="37">
        <f>D456+D460</f>
        <v>176.5</v>
      </c>
      <c r="E455" s="37">
        <f>E456+E460</f>
        <v>176.5</v>
      </c>
      <c r="F455" s="37">
        <f>F456+F460</f>
        <v>176.5</v>
      </c>
    </row>
    <row r="456" spans="1:6" ht="31.5">
      <c r="A456" s="109">
        <v>2630100000</v>
      </c>
      <c r="B456" s="110"/>
      <c r="C456" s="111" t="s">
        <v>199</v>
      </c>
      <c r="D456" s="37">
        <f t="shared" ref="D456:F458" si="139">D457</f>
        <v>150</v>
      </c>
      <c r="E456" s="37">
        <f t="shared" si="139"/>
        <v>150</v>
      </c>
      <c r="F456" s="37">
        <f t="shared" si="139"/>
        <v>150</v>
      </c>
    </row>
    <row r="457" spans="1:6">
      <c r="A457" s="109">
        <v>2630120510</v>
      </c>
      <c r="B457" s="110"/>
      <c r="C457" s="111" t="s">
        <v>201</v>
      </c>
      <c r="D457" s="37">
        <f t="shared" si="139"/>
        <v>150</v>
      </c>
      <c r="E457" s="37">
        <f t="shared" si="139"/>
        <v>150</v>
      </c>
      <c r="F457" s="37">
        <f t="shared" si="139"/>
        <v>150</v>
      </c>
    </row>
    <row r="458" spans="1:6" ht="31.5">
      <c r="A458" s="109">
        <v>2630120510</v>
      </c>
      <c r="B458" s="109" t="s">
        <v>69</v>
      </c>
      <c r="C458" s="111" t="s">
        <v>95</v>
      </c>
      <c r="D458" s="37">
        <f t="shared" si="139"/>
        <v>150</v>
      </c>
      <c r="E458" s="37">
        <f t="shared" si="139"/>
        <v>150</v>
      </c>
      <c r="F458" s="37">
        <f t="shared" si="139"/>
        <v>150</v>
      </c>
    </row>
    <row r="459" spans="1:6" ht="31.5">
      <c r="A459" s="109">
        <v>2630120510</v>
      </c>
      <c r="B459" s="110">
        <v>240</v>
      </c>
      <c r="C459" s="111" t="s">
        <v>220</v>
      </c>
      <c r="D459" s="37">
        <f>' № 5  рп, кцср, квр'!E526</f>
        <v>150</v>
      </c>
      <c r="E459" s="37">
        <f>' № 5  рп, кцср, квр'!F526</f>
        <v>150</v>
      </c>
      <c r="F459" s="37">
        <f>' № 5  рп, кцср, квр'!G526</f>
        <v>150</v>
      </c>
    </row>
    <row r="460" spans="1:6" ht="31.5">
      <c r="A460" s="110">
        <v>2630200000</v>
      </c>
      <c r="B460" s="1"/>
      <c r="C460" s="47" t="s">
        <v>200</v>
      </c>
      <c r="D460" s="37">
        <f t="shared" ref="D460:F462" si="140">D461</f>
        <v>26.5</v>
      </c>
      <c r="E460" s="37">
        <f t="shared" si="140"/>
        <v>26.5</v>
      </c>
      <c r="F460" s="37">
        <f t="shared" si="140"/>
        <v>26.5</v>
      </c>
    </row>
    <row r="461" spans="1:6">
      <c r="A461" s="110">
        <v>2630220250</v>
      </c>
      <c r="B461" s="1"/>
      <c r="C461" s="47" t="s">
        <v>198</v>
      </c>
      <c r="D461" s="37">
        <f t="shared" si="140"/>
        <v>26.5</v>
      </c>
      <c r="E461" s="37">
        <f t="shared" si="140"/>
        <v>26.5</v>
      </c>
      <c r="F461" s="37">
        <f t="shared" si="140"/>
        <v>26.5</v>
      </c>
    </row>
    <row r="462" spans="1:6" ht="31.5">
      <c r="A462" s="110">
        <v>2630220250</v>
      </c>
      <c r="B462" s="109" t="s">
        <v>69</v>
      </c>
      <c r="C462" s="111" t="s">
        <v>95</v>
      </c>
      <c r="D462" s="37">
        <f t="shared" si="140"/>
        <v>26.5</v>
      </c>
      <c r="E462" s="37">
        <f t="shared" si="140"/>
        <v>26.5</v>
      </c>
      <c r="F462" s="37">
        <f t="shared" si="140"/>
        <v>26.5</v>
      </c>
    </row>
    <row r="463" spans="1:6" ht="31.5">
      <c r="A463" s="110">
        <v>2630220250</v>
      </c>
      <c r="B463" s="110">
        <v>240</v>
      </c>
      <c r="C463" s="111" t="s">
        <v>220</v>
      </c>
      <c r="D463" s="37">
        <f>' № 5  рп, кцср, квр'!E145</f>
        <v>26.5</v>
      </c>
      <c r="E463" s="37">
        <f>' № 5  рп, кцср, квр'!F145</f>
        <v>26.5</v>
      </c>
      <c r="F463" s="37">
        <f>' № 5  рп, кцср, квр'!G145</f>
        <v>26.5</v>
      </c>
    </row>
    <row r="464" spans="1:6" ht="31.5">
      <c r="A464" s="109">
        <v>2640000000</v>
      </c>
      <c r="B464" s="99"/>
      <c r="C464" s="111" t="s">
        <v>335</v>
      </c>
      <c r="D464" s="37">
        <f xml:space="preserve"> D465</f>
        <v>33</v>
      </c>
      <c r="E464" s="37">
        <f xml:space="preserve"> E465</f>
        <v>33</v>
      </c>
      <c r="F464" s="37">
        <f xml:space="preserve"> F465</f>
        <v>33</v>
      </c>
    </row>
    <row r="465" spans="1:6" ht="31.5">
      <c r="A465" s="109">
        <v>2640300000</v>
      </c>
      <c r="B465" s="77"/>
      <c r="C465" s="111" t="s">
        <v>336</v>
      </c>
      <c r="D465" s="37">
        <f t="shared" ref="D465:F467" si="141">D466</f>
        <v>33</v>
      </c>
      <c r="E465" s="37">
        <f t="shared" si="141"/>
        <v>33</v>
      </c>
      <c r="F465" s="37">
        <f t="shared" si="141"/>
        <v>33</v>
      </c>
    </row>
    <row r="466" spans="1:6" ht="31.5">
      <c r="A466" s="109">
        <v>2640320210</v>
      </c>
      <c r="B466" s="77"/>
      <c r="C466" s="111" t="s">
        <v>337</v>
      </c>
      <c r="D466" s="37">
        <f t="shared" si="141"/>
        <v>33</v>
      </c>
      <c r="E466" s="37">
        <f t="shared" si="141"/>
        <v>33</v>
      </c>
      <c r="F466" s="37">
        <f t="shared" si="141"/>
        <v>33</v>
      </c>
    </row>
    <row r="467" spans="1:6" ht="31.5">
      <c r="A467" s="109">
        <v>2640320210</v>
      </c>
      <c r="B467" s="99" t="s">
        <v>69</v>
      </c>
      <c r="C467" s="111" t="s">
        <v>95</v>
      </c>
      <c r="D467" s="37">
        <f t="shared" si="141"/>
        <v>33</v>
      </c>
      <c r="E467" s="37">
        <f t="shared" si="141"/>
        <v>33</v>
      </c>
      <c r="F467" s="37">
        <f t="shared" si="141"/>
        <v>33</v>
      </c>
    </row>
    <row r="468" spans="1:6" ht="31.5">
      <c r="A468" s="109">
        <v>2640320210</v>
      </c>
      <c r="B468" s="77">
        <v>240</v>
      </c>
      <c r="C468" s="111" t="s">
        <v>220</v>
      </c>
      <c r="D468" s="37">
        <f>' № 5  рп, кцср, квр'!E256</f>
        <v>33</v>
      </c>
      <c r="E468" s="37">
        <f>' № 5  рп, кцср, квр'!F256</f>
        <v>33</v>
      </c>
      <c r="F468" s="37">
        <f>' № 5  рп, кцср, квр'!G256</f>
        <v>33</v>
      </c>
    </row>
    <row r="469" spans="1:6">
      <c r="A469" s="16">
        <v>9900000000</v>
      </c>
      <c r="B469" s="16"/>
      <c r="C469" s="45" t="s">
        <v>105</v>
      </c>
      <c r="D469" s="36">
        <f>D470+D484+D474</f>
        <v>131766.50000000003</v>
      </c>
      <c r="E469" s="36">
        <f>E470+E484+E474</f>
        <v>116617.30000000002</v>
      </c>
      <c r="F469" s="36">
        <f>F470+F484+F474</f>
        <v>110457.30000000002</v>
      </c>
    </row>
    <row r="470" spans="1:6">
      <c r="A470" s="110">
        <v>9910000000</v>
      </c>
      <c r="B470" s="110"/>
      <c r="C470" s="111" t="s">
        <v>8</v>
      </c>
      <c r="D470" s="37">
        <f t="shared" ref="D470:F472" si="142">D471</f>
        <v>5000</v>
      </c>
      <c r="E470" s="37">
        <f t="shared" si="142"/>
        <v>1000</v>
      </c>
      <c r="F470" s="37">
        <f t="shared" si="142"/>
        <v>1000</v>
      </c>
    </row>
    <row r="471" spans="1:6">
      <c r="A471" s="110">
        <v>9910020000</v>
      </c>
      <c r="B471" s="110"/>
      <c r="C471" s="111" t="s">
        <v>278</v>
      </c>
      <c r="D471" s="37">
        <f t="shared" si="142"/>
        <v>5000</v>
      </c>
      <c r="E471" s="37">
        <f t="shared" si="142"/>
        <v>1000</v>
      </c>
      <c r="F471" s="37">
        <f t="shared" si="142"/>
        <v>1000</v>
      </c>
    </row>
    <row r="472" spans="1:6">
      <c r="A472" s="110">
        <v>9910020000</v>
      </c>
      <c r="B472" s="109" t="s">
        <v>70</v>
      </c>
      <c r="C472" s="111" t="s">
        <v>71</v>
      </c>
      <c r="D472" s="37">
        <f t="shared" si="142"/>
        <v>5000</v>
      </c>
      <c r="E472" s="37">
        <f t="shared" si="142"/>
        <v>1000</v>
      </c>
      <c r="F472" s="37">
        <f t="shared" si="142"/>
        <v>1000</v>
      </c>
    </row>
    <row r="473" spans="1:6">
      <c r="A473" s="110">
        <v>9910020000</v>
      </c>
      <c r="B473" s="2" t="s">
        <v>161</v>
      </c>
      <c r="C473" s="47" t="s">
        <v>162</v>
      </c>
      <c r="D473" s="37">
        <f>'№ 4 ведом'!F571</f>
        <v>5000</v>
      </c>
      <c r="E473" s="37">
        <f>'№ 4 ведом'!G571</f>
        <v>1000</v>
      </c>
      <c r="F473" s="37">
        <f>'№ 4 ведом'!H571</f>
        <v>1000</v>
      </c>
    </row>
    <row r="474" spans="1:6" ht="31.5">
      <c r="A474" s="110">
        <v>9930000000</v>
      </c>
      <c r="B474" s="110"/>
      <c r="C474" s="111" t="s">
        <v>156</v>
      </c>
      <c r="D474" s="37">
        <f>D481+D475+D478</f>
        <v>28432.2</v>
      </c>
      <c r="E474" s="37">
        <f t="shared" ref="E474:F474" si="143">E481+E475+E478</f>
        <v>20200.599999999999</v>
      </c>
      <c r="F474" s="37">
        <f t="shared" si="143"/>
        <v>14018</v>
      </c>
    </row>
    <row r="475" spans="1:6" ht="31.5">
      <c r="A475" s="199">
        <v>9930020480</v>
      </c>
      <c r="B475" s="199"/>
      <c r="C475" s="201" t="s">
        <v>419</v>
      </c>
      <c r="D475" s="37">
        <f>D476</f>
        <v>4413.7</v>
      </c>
      <c r="E475" s="37">
        <f t="shared" ref="E475:F476" si="144">E476</f>
        <v>0</v>
      </c>
      <c r="F475" s="37">
        <f t="shared" si="144"/>
        <v>0</v>
      </c>
    </row>
    <row r="476" spans="1:6">
      <c r="A476" s="199">
        <v>9930020480</v>
      </c>
      <c r="B476" s="199" t="s">
        <v>70</v>
      </c>
      <c r="C476" s="201" t="s">
        <v>71</v>
      </c>
      <c r="D476" s="37">
        <f>D477</f>
        <v>4413.7</v>
      </c>
      <c r="E476" s="37">
        <f t="shared" si="144"/>
        <v>0</v>
      </c>
      <c r="F476" s="37">
        <f t="shared" si="144"/>
        <v>0</v>
      </c>
    </row>
    <row r="477" spans="1:6">
      <c r="A477" s="199">
        <v>9930020480</v>
      </c>
      <c r="B477" s="199">
        <v>880</v>
      </c>
      <c r="C477" s="201" t="s">
        <v>420</v>
      </c>
      <c r="D477" s="37">
        <f>' № 5  рп, кцср, квр'!E64</f>
        <v>4413.7</v>
      </c>
      <c r="E477" s="37">
        <f>' № 5  рп, кцср, квр'!F64</f>
        <v>0</v>
      </c>
      <c r="F477" s="37">
        <f>' № 5  рп, кцср, квр'!G64</f>
        <v>0</v>
      </c>
    </row>
    <row r="478" spans="1:6" ht="47.25">
      <c r="A478" s="316">
        <v>9930020600</v>
      </c>
      <c r="B478" s="2"/>
      <c r="C478" s="320" t="s">
        <v>748</v>
      </c>
      <c r="D478" s="37">
        <f>D479</f>
        <v>24000</v>
      </c>
      <c r="E478" s="37">
        <f t="shared" ref="E478:F479" si="145">E479</f>
        <v>20000</v>
      </c>
      <c r="F478" s="37">
        <f t="shared" si="145"/>
        <v>14000</v>
      </c>
    </row>
    <row r="479" spans="1:6">
      <c r="A479" s="316">
        <v>9930020600</v>
      </c>
      <c r="B479" s="315" t="s">
        <v>70</v>
      </c>
      <c r="C479" s="317" t="s">
        <v>71</v>
      </c>
      <c r="D479" s="37">
        <f>D480</f>
        <v>24000</v>
      </c>
      <c r="E479" s="37">
        <f t="shared" si="145"/>
        <v>20000</v>
      </c>
      <c r="F479" s="37">
        <f t="shared" si="145"/>
        <v>14000</v>
      </c>
    </row>
    <row r="480" spans="1:6">
      <c r="A480" s="316">
        <v>9930020600</v>
      </c>
      <c r="B480" s="2" t="s">
        <v>161</v>
      </c>
      <c r="C480" s="47" t="s">
        <v>162</v>
      </c>
      <c r="D480" s="37">
        <f>' № 5  рп, кцср, квр'!E276</f>
        <v>24000</v>
      </c>
      <c r="E480" s="37">
        <f>' № 5  рп, кцср, квр'!F276</f>
        <v>20000</v>
      </c>
      <c r="F480" s="37">
        <f>' № 5  рп, кцср, квр'!G276</f>
        <v>14000</v>
      </c>
    </row>
    <row r="481" spans="1:6" ht="47.25">
      <c r="A481" s="110">
        <v>9930051200</v>
      </c>
      <c r="B481" s="110"/>
      <c r="C481" s="111" t="s">
        <v>157</v>
      </c>
      <c r="D481" s="37">
        <f t="shared" ref="D481:F482" si="146">D482</f>
        <v>18.5</v>
      </c>
      <c r="E481" s="37">
        <f t="shared" si="146"/>
        <v>200.6</v>
      </c>
      <c r="F481" s="37">
        <f t="shared" si="146"/>
        <v>18</v>
      </c>
    </row>
    <row r="482" spans="1:6" ht="31.5">
      <c r="A482" s="110">
        <v>9930051200</v>
      </c>
      <c r="B482" s="110" t="s">
        <v>69</v>
      </c>
      <c r="C482" s="111" t="s">
        <v>95</v>
      </c>
      <c r="D482" s="37">
        <f t="shared" si="146"/>
        <v>18.5</v>
      </c>
      <c r="E482" s="37">
        <f t="shared" si="146"/>
        <v>200.6</v>
      </c>
      <c r="F482" s="37">
        <f t="shared" si="146"/>
        <v>18</v>
      </c>
    </row>
    <row r="483" spans="1:6" ht="31.5">
      <c r="A483" s="110">
        <v>9930051200</v>
      </c>
      <c r="B483" s="110">
        <v>240</v>
      </c>
      <c r="C483" s="111" t="s">
        <v>220</v>
      </c>
      <c r="D483" s="37">
        <f>'№ 4 ведом'!F34</f>
        <v>18.5</v>
      </c>
      <c r="E483" s="37">
        <f>'№ 4 ведом'!G34</f>
        <v>200.6</v>
      </c>
      <c r="F483" s="37">
        <f>'№ 4 ведом'!H34</f>
        <v>18</v>
      </c>
    </row>
    <row r="484" spans="1:6" ht="31.5">
      <c r="A484" s="110">
        <v>9990000000</v>
      </c>
      <c r="B484" s="110"/>
      <c r="C484" s="111" t="s">
        <v>146</v>
      </c>
      <c r="D484" s="37">
        <f>D485+D488+D494+D509+D516</f>
        <v>98334.300000000017</v>
      </c>
      <c r="E484" s="37">
        <f>E485+E488+E494+E509+E516</f>
        <v>95416.700000000012</v>
      </c>
      <c r="F484" s="37">
        <f>F485+F488+F494+F509+F516</f>
        <v>95439.300000000017</v>
      </c>
    </row>
    <row r="485" spans="1:6">
      <c r="A485" s="110">
        <v>9990021000</v>
      </c>
      <c r="B485" s="24"/>
      <c r="C485" s="111" t="s">
        <v>147</v>
      </c>
      <c r="D485" s="37">
        <f t="shared" ref="D485:F486" si="147">D486</f>
        <v>2309.1999999999998</v>
      </c>
      <c r="E485" s="37">
        <f t="shared" si="147"/>
        <v>2309.1999999999998</v>
      </c>
      <c r="F485" s="37">
        <f t="shared" si="147"/>
        <v>2309.1999999999998</v>
      </c>
    </row>
    <row r="486" spans="1:6" ht="63">
      <c r="A486" s="110">
        <v>9990021000</v>
      </c>
      <c r="B486" s="110" t="s">
        <v>68</v>
      </c>
      <c r="C486" s="111" t="s">
        <v>1</v>
      </c>
      <c r="D486" s="37">
        <f t="shared" si="147"/>
        <v>2309.1999999999998</v>
      </c>
      <c r="E486" s="37">
        <f t="shared" si="147"/>
        <v>2309.1999999999998</v>
      </c>
      <c r="F486" s="37">
        <f t="shared" si="147"/>
        <v>2309.1999999999998</v>
      </c>
    </row>
    <row r="487" spans="1:6" ht="31.5">
      <c r="A487" s="110">
        <v>9990021000</v>
      </c>
      <c r="B487" s="110">
        <v>120</v>
      </c>
      <c r="C487" s="111" t="s">
        <v>221</v>
      </c>
      <c r="D487" s="37">
        <f>' № 5  рп, кцср, квр'!E15</f>
        <v>2309.1999999999998</v>
      </c>
      <c r="E487" s="37">
        <f>' № 5  рп, кцср, квр'!F15</f>
        <v>2309.1999999999998</v>
      </c>
      <c r="F487" s="37">
        <f>' № 5  рп, кцср, квр'!G15</f>
        <v>2309.1999999999998</v>
      </c>
    </row>
    <row r="488" spans="1:6" ht="31.5">
      <c r="A488" s="110">
        <v>9990100000</v>
      </c>
      <c r="B488" s="110"/>
      <c r="C488" s="111" t="s">
        <v>163</v>
      </c>
      <c r="D488" s="37">
        <f>D489</f>
        <v>2386.9</v>
      </c>
      <c r="E488" s="37">
        <f>E489</f>
        <v>2394.3000000000002</v>
      </c>
      <c r="F488" s="37">
        <f>F489</f>
        <v>2394.6</v>
      </c>
    </row>
    <row r="489" spans="1:6" ht="31.5">
      <c r="A489" s="110">
        <v>9990123000</v>
      </c>
      <c r="B489" s="110"/>
      <c r="C489" s="111" t="s">
        <v>164</v>
      </c>
      <c r="D489" s="37">
        <f>D490+D492</f>
        <v>2386.9</v>
      </c>
      <c r="E489" s="37">
        <f>E490+E492</f>
        <v>2394.3000000000002</v>
      </c>
      <c r="F489" s="37">
        <f>F490+F492</f>
        <v>2394.6</v>
      </c>
    </row>
    <row r="490" spans="1:6" ht="63">
      <c r="A490" s="110">
        <v>9990123000</v>
      </c>
      <c r="B490" s="110" t="s">
        <v>68</v>
      </c>
      <c r="C490" s="111" t="s">
        <v>1</v>
      </c>
      <c r="D490" s="37">
        <f>D491</f>
        <v>1778.9</v>
      </c>
      <c r="E490" s="37">
        <f>E491</f>
        <v>1786.3</v>
      </c>
      <c r="F490" s="37">
        <f>F491</f>
        <v>1786.6</v>
      </c>
    </row>
    <row r="491" spans="1:6" ht="31.5">
      <c r="A491" s="110">
        <v>9990123000</v>
      </c>
      <c r="B491" s="110">
        <v>120</v>
      </c>
      <c r="C491" s="111" t="s">
        <v>221</v>
      </c>
      <c r="D491" s="37">
        <f>' № 5  рп, кцср, квр'!E22</f>
        <v>1778.9</v>
      </c>
      <c r="E491" s="37">
        <f>' № 5  рп, кцср, квр'!F22</f>
        <v>1786.3</v>
      </c>
      <c r="F491" s="37">
        <f>' № 5  рп, кцср, квр'!G22</f>
        <v>1786.6</v>
      </c>
    </row>
    <row r="492" spans="1:6" ht="31.5">
      <c r="A492" s="110">
        <v>9990123000</v>
      </c>
      <c r="B492" s="109" t="s">
        <v>69</v>
      </c>
      <c r="C492" s="111" t="s">
        <v>95</v>
      </c>
      <c r="D492" s="37">
        <f>D493</f>
        <v>608</v>
      </c>
      <c r="E492" s="37">
        <f>E493</f>
        <v>608</v>
      </c>
      <c r="F492" s="37">
        <f>F493</f>
        <v>608</v>
      </c>
    </row>
    <row r="493" spans="1:6" ht="31.5">
      <c r="A493" s="110">
        <v>9990123000</v>
      </c>
      <c r="B493" s="110">
        <v>240</v>
      </c>
      <c r="C493" s="111" t="s">
        <v>220</v>
      </c>
      <c r="D493" s="37">
        <f>' № 5  рп, кцср, квр'!E24</f>
        <v>608</v>
      </c>
      <c r="E493" s="37">
        <f>' № 5  рп, кцср, квр'!F24</f>
        <v>608</v>
      </c>
      <c r="F493" s="37">
        <f>' № 5  рп, кцср, квр'!G24</f>
        <v>608</v>
      </c>
    </row>
    <row r="494" spans="1:6" ht="31.5">
      <c r="A494" s="110">
        <v>9990200000</v>
      </c>
      <c r="B494" s="24"/>
      <c r="C494" s="111" t="s">
        <v>117</v>
      </c>
      <c r="D494" s="37">
        <f>D501+D495+D498+D506</f>
        <v>63182.8</v>
      </c>
      <c r="E494" s="37">
        <f>E501+E495+E498+E506</f>
        <v>63276.100000000006</v>
      </c>
      <c r="F494" s="37">
        <f>F501+F495+F498+F506</f>
        <v>63290.000000000015</v>
      </c>
    </row>
    <row r="495" spans="1:6" ht="47.25">
      <c r="A495" s="110">
        <v>9990210510</v>
      </c>
      <c r="B495" s="110"/>
      <c r="C495" s="111" t="s">
        <v>148</v>
      </c>
      <c r="D495" s="37">
        <f t="shared" ref="D495:F496" si="148">D496</f>
        <v>882.9</v>
      </c>
      <c r="E495" s="37">
        <f t="shared" si="148"/>
        <v>890.7</v>
      </c>
      <c r="F495" s="37">
        <f t="shared" si="148"/>
        <v>898.8</v>
      </c>
    </row>
    <row r="496" spans="1:6" ht="63">
      <c r="A496" s="110">
        <v>9990210510</v>
      </c>
      <c r="B496" s="110" t="s">
        <v>68</v>
      </c>
      <c r="C496" s="111" t="s">
        <v>1</v>
      </c>
      <c r="D496" s="37">
        <f t="shared" si="148"/>
        <v>882.9</v>
      </c>
      <c r="E496" s="37">
        <f t="shared" si="148"/>
        <v>890.7</v>
      </c>
      <c r="F496" s="37">
        <f t="shared" si="148"/>
        <v>898.8</v>
      </c>
    </row>
    <row r="497" spans="1:6" ht="31.5">
      <c r="A497" s="110">
        <v>9990210510</v>
      </c>
      <c r="B497" s="110">
        <v>120</v>
      </c>
      <c r="C497" s="111" t="s">
        <v>221</v>
      </c>
      <c r="D497" s="37">
        <f>' № 5  рп, кцср, квр'!E31</f>
        <v>882.9</v>
      </c>
      <c r="E497" s="37">
        <f>' № 5  рп, кцср, квр'!F31</f>
        <v>890.7</v>
      </c>
      <c r="F497" s="37">
        <f>' № 5  рп, кцср, квр'!G31</f>
        <v>898.8</v>
      </c>
    </row>
    <row r="498" spans="1:6" ht="63">
      <c r="A498" s="110">
        <v>9990210540</v>
      </c>
      <c r="B498" s="110"/>
      <c r="C498" s="111" t="s">
        <v>153</v>
      </c>
      <c r="D498" s="37">
        <f t="shared" ref="D498:F499" si="149">D499</f>
        <v>290</v>
      </c>
      <c r="E498" s="37">
        <f t="shared" si="149"/>
        <v>292.3</v>
      </c>
      <c r="F498" s="37">
        <f t="shared" si="149"/>
        <v>294.60000000000002</v>
      </c>
    </row>
    <row r="499" spans="1:6" ht="63">
      <c r="A499" s="110">
        <v>9990210540</v>
      </c>
      <c r="B499" s="110" t="s">
        <v>68</v>
      </c>
      <c r="C499" s="111" t="s">
        <v>1</v>
      </c>
      <c r="D499" s="37">
        <f t="shared" si="149"/>
        <v>290</v>
      </c>
      <c r="E499" s="37">
        <f t="shared" si="149"/>
        <v>292.3</v>
      </c>
      <c r="F499" s="37">
        <f t="shared" si="149"/>
        <v>294.60000000000002</v>
      </c>
    </row>
    <row r="500" spans="1:6" ht="31.5">
      <c r="A500" s="110">
        <v>9990210540</v>
      </c>
      <c r="B500" s="110">
        <v>120</v>
      </c>
      <c r="C500" s="111" t="s">
        <v>221</v>
      </c>
      <c r="D500" s="37">
        <f>' № 5  рп, кцср, квр'!E151</f>
        <v>290</v>
      </c>
      <c r="E500" s="37">
        <f>' № 5  рп, кцср, квр'!F151</f>
        <v>292.3</v>
      </c>
      <c r="F500" s="37">
        <f>' № 5  рп, кцср, квр'!G151</f>
        <v>294.60000000000002</v>
      </c>
    </row>
    <row r="501" spans="1:6" ht="47.25">
      <c r="A501" s="110">
        <v>9990225000</v>
      </c>
      <c r="B501" s="110"/>
      <c r="C501" s="111" t="s">
        <v>118</v>
      </c>
      <c r="D501" s="37">
        <f>D502+D504</f>
        <v>60495.5</v>
      </c>
      <c r="E501" s="37">
        <f t="shared" ref="E501:F501" si="150">E502+E504</f>
        <v>60578.700000000004</v>
      </c>
      <c r="F501" s="37">
        <f t="shared" si="150"/>
        <v>60582.200000000012</v>
      </c>
    </row>
    <row r="502" spans="1:6" ht="63">
      <c r="A502" s="110">
        <v>9990225000</v>
      </c>
      <c r="B502" s="110" t="s">
        <v>68</v>
      </c>
      <c r="C502" s="111" t="s">
        <v>1</v>
      </c>
      <c r="D502" s="37">
        <f>D503</f>
        <v>60273.7</v>
      </c>
      <c r="E502" s="37">
        <f>E503</f>
        <v>60356.9</v>
      </c>
      <c r="F502" s="37">
        <f>F503</f>
        <v>60360.400000000009</v>
      </c>
    </row>
    <row r="503" spans="1:6" ht="31.5">
      <c r="A503" s="110">
        <v>9990225000</v>
      </c>
      <c r="B503" s="110">
        <v>120</v>
      </c>
      <c r="C503" s="111" t="s">
        <v>221</v>
      </c>
      <c r="D503" s="37">
        <f>' № 5  рп, кцср, квр'!E576+' № 5  рп, кцср, квр'!E154+' № 5  рп, кцср, квр'!E49+' № 5  рп, кцср, квр'!E34</f>
        <v>60273.7</v>
      </c>
      <c r="E503" s="37">
        <f>' № 5  рп, кцср, квр'!F576+' № 5  рп, кцср, квр'!F154+' № 5  рп, кцср, квр'!F49+' № 5  рп, кцср, квр'!F34</f>
        <v>60356.9</v>
      </c>
      <c r="F503" s="37">
        <f>' № 5  рп, кцср, квр'!G576+' № 5  рп, кцср, квр'!G154+' № 5  рп, кцср, квр'!G49+' № 5  рп, кцср, квр'!G34</f>
        <v>60360.400000000009</v>
      </c>
    </row>
    <row r="504" spans="1:6">
      <c r="A504" s="110">
        <v>9990225000</v>
      </c>
      <c r="B504" s="110" t="s">
        <v>70</v>
      </c>
      <c r="C504" s="111" t="s">
        <v>71</v>
      </c>
      <c r="D504" s="37">
        <f>D505</f>
        <v>221.79999999999998</v>
      </c>
      <c r="E504" s="37">
        <f>E505</f>
        <v>221.79999999999998</v>
      </c>
      <c r="F504" s="37">
        <f>F505</f>
        <v>221.79999999999998</v>
      </c>
    </row>
    <row r="505" spans="1:6">
      <c r="A505" s="110">
        <v>9990225000</v>
      </c>
      <c r="B505" s="110">
        <v>850</v>
      </c>
      <c r="C505" s="111" t="s">
        <v>100</v>
      </c>
      <c r="D505" s="37">
        <f>' № 5  рп, кцср, квр'!E36+' № 5  рп, кцср, квр'!E51+' № 5  рп, кцср, квр'!E578</f>
        <v>221.79999999999998</v>
      </c>
      <c r="E505" s="37">
        <f>' № 5  рп, кцср, квр'!F36+' № 5  рп, кцср, квр'!F51+' № 5  рп, кцср, квр'!F578</f>
        <v>221.79999999999998</v>
      </c>
      <c r="F505" s="37">
        <f>' № 5  рп, кцср, квр'!G36+' № 5  рп, кцср, квр'!G51+' № 5  рп, кцср, квр'!G578</f>
        <v>221.79999999999998</v>
      </c>
    </row>
    <row r="506" spans="1:6" ht="31.5">
      <c r="A506" s="110">
        <v>9990259302</v>
      </c>
      <c r="B506" s="110"/>
      <c r="C506" s="111" t="s">
        <v>160</v>
      </c>
      <c r="D506" s="37">
        <f t="shared" ref="D506:F507" si="151">D507</f>
        <v>1514.4</v>
      </c>
      <c r="E506" s="37">
        <f t="shared" si="151"/>
        <v>1514.4</v>
      </c>
      <c r="F506" s="37">
        <f t="shared" si="151"/>
        <v>1514.4</v>
      </c>
    </row>
    <row r="507" spans="1:6" ht="63">
      <c r="A507" s="110">
        <v>9990259302</v>
      </c>
      <c r="B507" s="110" t="s">
        <v>68</v>
      </c>
      <c r="C507" s="111" t="s">
        <v>1</v>
      </c>
      <c r="D507" s="37">
        <f t="shared" si="151"/>
        <v>1514.4</v>
      </c>
      <c r="E507" s="37">
        <f t="shared" si="151"/>
        <v>1514.4</v>
      </c>
      <c r="F507" s="37">
        <f t="shared" si="151"/>
        <v>1514.4</v>
      </c>
    </row>
    <row r="508" spans="1:6" ht="31.5">
      <c r="A508" s="110">
        <v>9990259302</v>
      </c>
      <c r="B508" s="110">
        <v>120</v>
      </c>
      <c r="C508" s="111" t="s">
        <v>221</v>
      </c>
      <c r="D508" s="37">
        <f>' № 5  рп, кцср, квр'!E169</f>
        <v>1514.4</v>
      </c>
      <c r="E508" s="37">
        <f>' № 5  рп, кцср, квр'!F169</f>
        <v>1514.4</v>
      </c>
      <c r="F508" s="37">
        <f>' № 5  рп, кцср, квр'!G169</f>
        <v>1514.4</v>
      </c>
    </row>
    <row r="509" spans="1:6" ht="31.5">
      <c r="A509" s="110">
        <v>9990300000</v>
      </c>
      <c r="B509" s="110"/>
      <c r="C509" s="111" t="s">
        <v>158</v>
      </c>
      <c r="D509" s="37">
        <f>D510+D512+D514</f>
        <v>28375.8</v>
      </c>
      <c r="E509" s="37">
        <f>E510+E512+E514</f>
        <v>25357.5</v>
      </c>
      <c r="F509" s="37">
        <f>F510+F512+F514</f>
        <v>25365.9</v>
      </c>
    </row>
    <row r="510" spans="1:6" ht="63">
      <c r="A510" s="110">
        <v>9990300000</v>
      </c>
      <c r="B510" s="110" t="s">
        <v>68</v>
      </c>
      <c r="C510" s="111" t="s">
        <v>1</v>
      </c>
      <c r="D510" s="37">
        <f>D511</f>
        <v>21065.4</v>
      </c>
      <c r="E510" s="37">
        <f>E511</f>
        <v>21273</v>
      </c>
      <c r="F510" s="37">
        <f>F511</f>
        <v>21281.4</v>
      </c>
    </row>
    <row r="511" spans="1:6">
      <c r="A511" s="110">
        <v>9990300000</v>
      </c>
      <c r="B511" s="110">
        <v>110</v>
      </c>
      <c r="C511" s="47" t="s">
        <v>159</v>
      </c>
      <c r="D511" s="37">
        <f>' № 5  рп, кцср, квр'!E157</f>
        <v>21065.4</v>
      </c>
      <c r="E511" s="37">
        <f>' № 5  рп, кцср, квр'!F157</f>
        <v>21273</v>
      </c>
      <c r="F511" s="37">
        <f>' № 5  рп, кцср, квр'!G157</f>
        <v>21281.4</v>
      </c>
    </row>
    <row r="512" spans="1:6" ht="31.5">
      <c r="A512" s="110">
        <v>9990300000</v>
      </c>
      <c r="B512" s="110" t="s">
        <v>69</v>
      </c>
      <c r="C512" s="111" t="s">
        <v>95</v>
      </c>
      <c r="D512" s="37">
        <f>D513</f>
        <v>7282.8</v>
      </c>
      <c r="E512" s="37">
        <f>E513</f>
        <v>4056.9</v>
      </c>
      <c r="F512" s="37">
        <f>F513</f>
        <v>4056.9</v>
      </c>
    </row>
    <row r="513" spans="1:8" ht="31.5">
      <c r="A513" s="110">
        <v>9990300000</v>
      </c>
      <c r="B513" s="110">
        <v>240</v>
      </c>
      <c r="C513" s="111" t="s">
        <v>220</v>
      </c>
      <c r="D513" s="37">
        <f>' № 5  рп, кцср, квр'!E159</f>
        <v>7282.8</v>
      </c>
      <c r="E513" s="37">
        <f>' № 5  рп, кцср, квр'!F159</f>
        <v>4056.9</v>
      </c>
      <c r="F513" s="37">
        <f>' № 5  рп, кцср, квр'!G159</f>
        <v>4056.9</v>
      </c>
    </row>
    <row r="514" spans="1:8">
      <c r="A514" s="110">
        <v>9990300000</v>
      </c>
      <c r="B514" s="110" t="s">
        <v>70</v>
      </c>
      <c r="C514" s="111" t="s">
        <v>71</v>
      </c>
      <c r="D514" s="37">
        <f>D515</f>
        <v>27.6</v>
      </c>
      <c r="E514" s="37">
        <f>E515</f>
        <v>27.6</v>
      </c>
      <c r="F514" s="37">
        <f>F515</f>
        <v>27.6</v>
      </c>
    </row>
    <row r="515" spans="1:8">
      <c r="A515" s="110">
        <v>9990300000</v>
      </c>
      <c r="B515" s="110">
        <v>850</v>
      </c>
      <c r="C515" s="111" t="s">
        <v>100</v>
      </c>
      <c r="D515" s="37">
        <f>' № 5  рп, кцср, квр'!E161</f>
        <v>27.6</v>
      </c>
      <c r="E515" s="37">
        <f>' № 5  рп, кцср, квр'!F161</f>
        <v>27.6</v>
      </c>
      <c r="F515" s="37">
        <f>' № 5  рп, кцср, квр'!G161</f>
        <v>27.6</v>
      </c>
    </row>
    <row r="516" spans="1:8" ht="31.5">
      <c r="A516" s="124">
        <v>9990400000</v>
      </c>
      <c r="B516" s="124"/>
      <c r="C516" s="84" t="s">
        <v>342</v>
      </c>
      <c r="D516" s="37">
        <f>D517+D520</f>
        <v>2079.6</v>
      </c>
      <c r="E516" s="37">
        <f t="shared" ref="E516:F516" si="152">E517+E520</f>
        <v>2079.6</v>
      </c>
      <c r="F516" s="37">
        <f t="shared" si="152"/>
        <v>2079.6</v>
      </c>
    </row>
    <row r="517" spans="1:8" ht="31.5">
      <c r="A517" s="183">
        <v>9990425000</v>
      </c>
      <c r="B517" s="183"/>
      <c r="C517" s="8" t="s">
        <v>379</v>
      </c>
      <c r="D517" s="37">
        <f>D518</f>
        <v>1629.1</v>
      </c>
      <c r="E517" s="37">
        <f t="shared" ref="E517:F517" si="153">E518</f>
        <v>1629.1</v>
      </c>
      <c r="F517" s="37">
        <f t="shared" si="153"/>
        <v>1629.1</v>
      </c>
    </row>
    <row r="518" spans="1:8" ht="63">
      <c r="A518" s="183">
        <v>9990425000</v>
      </c>
      <c r="B518" s="124" t="s">
        <v>68</v>
      </c>
      <c r="C518" s="125" t="s">
        <v>1</v>
      </c>
      <c r="D518" s="37">
        <f>D519</f>
        <v>1629.1</v>
      </c>
      <c r="E518" s="37">
        <f t="shared" ref="E518:F518" si="154">E519</f>
        <v>1629.1</v>
      </c>
      <c r="F518" s="37">
        <f t="shared" si="154"/>
        <v>1629.1</v>
      </c>
      <c r="H518" s="79"/>
    </row>
    <row r="519" spans="1:8" ht="31.5">
      <c r="A519" s="183">
        <v>9990425000</v>
      </c>
      <c r="B519" s="124">
        <v>120</v>
      </c>
      <c r="C519" s="125" t="s">
        <v>221</v>
      </c>
      <c r="D519" s="37">
        <f>' № 5  рп, кцср, квр'!E55</f>
        <v>1629.1</v>
      </c>
      <c r="E519" s="37">
        <f>' № 5  рп, кцср, квр'!F55</f>
        <v>1629.1</v>
      </c>
      <c r="F519" s="37">
        <f>' № 5  рп, кцср, квр'!G55</f>
        <v>1629.1</v>
      </c>
      <c r="H519" s="79"/>
    </row>
    <row r="520" spans="1:8" ht="31.5">
      <c r="A520" s="223">
        <v>9990426000</v>
      </c>
      <c r="B520" s="223"/>
      <c r="C520" s="84" t="s">
        <v>455</v>
      </c>
      <c r="D520" s="37">
        <f>D521</f>
        <v>450.5</v>
      </c>
      <c r="E520" s="37">
        <f t="shared" ref="E520:F521" si="155">E521</f>
        <v>450.5</v>
      </c>
      <c r="F520" s="37">
        <f t="shared" si="155"/>
        <v>450.5</v>
      </c>
      <c r="H520" s="79"/>
    </row>
    <row r="521" spans="1:8" ht="63">
      <c r="A521" s="223">
        <v>9990426000</v>
      </c>
      <c r="B521" s="223" t="s">
        <v>68</v>
      </c>
      <c r="C521" s="229" t="s">
        <v>1</v>
      </c>
      <c r="D521" s="37">
        <f>D522</f>
        <v>450.5</v>
      </c>
      <c r="E521" s="37">
        <f t="shared" si="155"/>
        <v>450.5</v>
      </c>
      <c r="F521" s="37">
        <f t="shared" si="155"/>
        <v>450.5</v>
      </c>
      <c r="H521" s="79"/>
    </row>
    <row r="522" spans="1:8" ht="31.5">
      <c r="A522" s="223">
        <v>9990426000</v>
      </c>
      <c r="B522" s="223">
        <v>120</v>
      </c>
      <c r="C522" s="229" t="s">
        <v>221</v>
      </c>
      <c r="D522" s="37">
        <f>' № 5  рп, кцср, квр'!E58</f>
        <v>450.5</v>
      </c>
      <c r="E522" s="37">
        <f>' № 5  рп, кцср, квр'!F58</f>
        <v>450.5</v>
      </c>
      <c r="F522" s="37">
        <f>' № 5  рп, кцср, квр'!G58</f>
        <v>450.5</v>
      </c>
      <c r="H522" s="79"/>
    </row>
    <row r="523" spans="1:8">
      <c r="A523" s="79"/>
      <c r="B523" s="79"/>
      <c r="C523" s="80"/>
      <c r="D523" s="81"/>
      <c r="E523" s="81"/>
      <c r="F523" s="81"/>
      <c r="H523" s="79"/>
    </row>
    <row r="524" spans="1:8">
      <c r="A524" s="79"/>
      <c r="B524" s="79"/>
      <c r="C524" s="80"/>
      <c r="D524" s="81"/>
      <c r="E524" s="81"/>
      <c r="F524" s="81"/>
      <c r="H524" s="79"/>
    </row>
    <row r="525" spans="1:8">
      <c r="A525" s="79"/>
      <c r="B525" s="79"/>
      <c r="C525" s="80"/>
      <c r="D525" s="81"/>
      <c r="E525" s="81"/>
      <c r="F525" s="81"/>
      <c r="H525" s="79"/>
    </row>
    <row r="526" spans="1:8">
      <c r="A526" s="79"/>
      <c r="B526" s="79"/>
      <c r="C526" s="80"/>
      <c r="D526" s="81"/>
      <c r="E526" s="81"/>
      <c r="F526" s="81"/>
      <c r="H526" s="79"/>
    </row>
    <row r="527" spans="1:8">
      <c r="A527" s="79"/>
      <c r="B527" s="79"/>
      <c r="C527" s="80"/>
      <c r="D527" s="81"/>
      <c r="E527" s="81"/>
      <c r="F527" s="81"/>
      <c r="H527" s="79"/>
    </row>
    <row r="528" spans="1:8">
      <c r="A528" s="79"/>
      <c r="B528" s="79"/>
      <c r="C528" s="80"/>
      <c r="D528" s="81"/>
      <c r="E528" s="81"/>
      <c r="F528" s="81"/>
      <c r="H528" s="79"/>
    </row>
    <row r="529" spans="1:8">
      <c r="A529" s="79"/>
      <c r="B529" s="79"/>
      <c r="C529" s="80"/>
      <c r="D529" s="81"/>
      <c r="E529" s="81"/>
      <c r="F529" s="81"/>
      <c r="H529" s="79"/>
    </row>
    <row r="530" spans="1:8">
      <c r="A530" s="79"/>
      <c r="B530" s="79"/>
      <c r="C530" s="80"/>
      <c r="D530" s="81"/>
      <c r="E530" s="81"/>
      <c r="F530" s="81"/>
      <c r="H530" s="79"/>
    </row>
    <row r="531" spans="1:8">
      <c r="A531" s="79"/>
      <c r="B531" s="79"/>
      <c r="C531" s="80"/>
      <c r="D531" s="81"/>
      <c r="E531" s="81"/>
      <c r="F531" s="81"/>
      <c r="H531" s="79"/>
    </row>
    <row r="532" spans="1:8">
      <c r="A532" s="79"/>
      <c r="B532" s="79"/>
      <c r="C532" s="80"/>
      <c r="D532" s="81"/>
      <c r="E532" s="81"/>
      <c r="F532" s="81"/>
      <c r="H532" s="79"/>
    </row>
    <row r="533" spans="1:8">
      <c r="A533" s="79"/>
      <c r="B533" s="79"/>
      <c r="C533" s="80"/>
      <c r="D533" s="81"/>
      <c r="E533" s="81"/>
      <c r="F533" s="81"/>
      <c r="H533" s="79"/>
    </row>
    <row r="534" spans="1:8">
      <c r="A534" s="79"/>
      <c r="B534" s="79"/>
      <c r="C534" s="80"/>
      <c r="D534" s="81"/>
      <c r="E534" s="81"/>
      <c r="F534" s="81"/>
      <c r="H534" s="79"/>
    </row>
    <row r="535" spans="1:8">
      <c r="A535" s="79"/>
      <c r="B535" s="79"/>
      <c r="C535" s="80"/>
      <c r="D535" s="81"/>
      <c r="E535" s="81"/>
      <c r="F535" s="81"/>
      <c r="H535" s="79"/>
    </row>
    <row r="536" spans="1:8">
      <c r="A536" s="79"/>
      <c r="B536" s="79"/>
      <c r="C536" s="80"/>
      <c r="D536" s="81"/>
      <c r="E536" s="81"/>
      <c r="F536" s="81"/>
      <c r="H536" s="79"/>
    </row>
    <row r="537" spans="1:8">
      <c r="A537" s="79"/>
      <c r="B537" s="79"/>
      <c r="C537" s="80"/>
      <c r="D537" s="81"/>
      <c r="E537" s="81"/>
      <c r="F537" s="81"/>
      <c r="H537" s="79"/>
    </row>
    <row r="538" spans="1:8">
      <c r="A538" s="79"/>
      <c r="B538" s="79"/>
      <c r="C538" s="80"/>
      <c r="D538" s="81"/>
      <c r="E538" s="81"/>
      <c r="F538" s="81"/>
      <c r="H538" s="79"/>
    </row>
    <row r="539" spans="1:8">
      <c r="A539" s="79"/>
      <c r="B539" s="79"/>
      <c r="C539" s="80"/>
      <c r="D539" s="81"/>
      <c r="E539" s="81"/>
      <c r="F539" s="81"/>
      <c r="H539" s="79"/>
    </row>
    <row r="540" spans="1:8">
      <c r="A540" s="79"/>
      <c r="B540" s="79"/>
      <c r="C540" s="80"/>
      <c r="D540" s="81"/>
      <c r="E540" s="81"/>
      <c r="F540" s="81"/>
      <c r="H540" s="79"/>
    </row>
    <row r="541" spans="1:8">
      <c r="A541" s="79"/>
      <c r="B541" s="79"/>
      <c r="C541" s="80"/>
      <c r="D541" s="81"/>
      <c r="E541" s="81"/>
      <c r="F541" s="81"/>
      <c r="H541" s="79"/>
    </row>
    <row r="542" spans="1:8">
      <c r="A542" s="79"/>
      <c r="B542" s="79"/>
      <c r="C542" s="80"/>
      <c r="D542" s="81"/>
      <c r="E542" s="81"/>
      <c r="F542" s="81"/>
      <c r="H542" s="79"/>
    </row>
    <row r="543" spans="1:8">
      <c r="A543" s="79"/>
      <c r="B543" s="79"/>
      <c r="C543" s="80"/>
      <c r="D543" s="81"/>
      <c r="E543" s="81"/>
      <c r="F543" s="81"/>
      <c r="H543" s="79"/>
    </row>
    <row r="544" spans="1:8">
      <c r="A544" s="79"/>
      <c r="B544" s="79"/>
      <c r="C544" s="80"/>
      <c r="D544" s="81"/>
      <c r="E544" s="81"/>
      <c r="F544" s="81"/>
      <c r="H544" s="79"/>
    </row>
    <row r="545" spans="1:8">
      <c r="A545" s="79"/>
      <c r="B545" s="79"/>
      <c r="C545" s="80"/>
      <c r="D545" s="81"/>
      <c r="E545" s="81"/>
      <c r="F545" s="81"/>
      <c r="H545" s="79"/>
    </row>
    <row r="546" spans="1:8">
      <c r="A546" s="79"/>
      <c r="B546" s="79"/>
      <c r="C546" s="80"/>
      <c r="D546" s="81"/>
      <c r="E546" s="81"/>
      <c r="F546" s="81"/>
      <c r="H546" s="79"/>
    </row>
    <row r="547" spans="1:8">
      <c r="A547" s="79"/>
      <c r="B547" s="79"/>
      <c r="C547" s="80"/>
      <c r="D547" s="81"/>
      <c r="E547" s="81"/>
      <c r="F547" s="81"/>
      <c r="H547" s="79"/>
    </row>
    <row r="548" spans="1:8">
      <c r="A548" s="79"/>
      <c r="B548" s="79"/>
      <c r="C548" s="80"/>
      <c r="D548" s="81"/>
      <c r="E548" s="81"/>
      <c r="F548" s="81"/>
      <c r="H548" s="79"/>
    </row>
    <row r="549" spans="1:8">
      <c r="A549" s="79"/>
      <c r="B549" s="79"/>
      <c r="C549" s="80"/>
      <c r="D549" s="81"/>
      <c r="E549" s="81"/>
      <c r="F549" s="81"/>
      <c r="H549" s="79"/>
    </row>
    <row r="550" spans="1:8">
      <c r="A550" s="79"/>
      <c r="B550" s="79"/>
      <c r="C550" s="80"/>
      <c r="D550" s="81"/>
      <c r="E550" s="81"/>
      <c r="F550" s="81"/>
      <c r="H550" s="79"/>
    </row>
    <row r="551" spans="1:8">
      <c r="A551" s="79"/>
      <c r="B551" s="79"/>
      <c r="C551" s="80"/>
      <c r="D551" s="81"/>
      <c r="E551" s="81"/>
      <c r="F551" s="81"/>
      <c r="H551" s="79"/>
    </row>
    <row r="552" spans="1:8">
      <c r="A552" s="79"/>
      <c r="B552" s="79"/>
      <c r="C552" s="80"/>
      <c r="D552" s="81"/>
      <c r="E552" s="81"/>
      <c r="F552" s="81"/>
      <c r="H552" s="79"/>
    </row>
    <row r="553" spans="1:8">
      <c r="A553" s="79"/>
      <c r="B553" s="79"/>
      <c r="C553" s="80"/>
      <c r="D553" s="81"/>
      <c r="E553" s="81"/>
      <c r="F553" s="81"/>
      <c r="H553" s="79"/>
    </row>
    <row r="554" spans="1:8">
      <c r="A554" s="79"/>
      <c r="B554" s="79"/>
      <c r="C554" s="80"/>
      <c r="D554" s="81"/>
      <c r="E554" s="81"/>
      <c r="F554" s="81"/>
      <c r="H554" s="79"/>
    </row>
    <row r="555" spans="1:8">
      <c r="A555" s="79"/>
      <c r="B555" s="79"/>
      <c r="C555" s="80"/>
      <c r="D555" s="81"/>
      <c r="E555" s="81"/>
      <c r="F555" s="81"/>
      <c r="H555" s="79"/>
    </row>
    <row r="556" spans="1:8">
      <c r="A556" s="79"/>
      <c r="B556" s="79"/>
      <c r="C556" s="80"/>
      <c r="D556" s="81"/>
      <c r="E556" s="81"/>
      <c r="F556" s="81"/>
      <c r="H556" s="79"/>
    </row>
    <row r="557" spans="1:8">
      <c r="A557" s="79"/>
      <c r="B557" s="79"/>
      <c r="C557" s="80"/>
      <c r="D557" s="81"/>
      <c r="E557" s="81"/>
      <c r="F557" s="81"/>
      <c r="H557" s="79"/>
    </row>
    <row r="558" spans="1:8">
      <c r="A558" s="79"/>
      <c r="B558" s="79"/>
      <c r="C558" s="80"/>
      <c r="D558" s="81"/>
      <c r="E558" s="81"/>
      <c r="F558" s="81"/>
      <c r="H558" s="79"/>
    </row>
    <row r="559" spans="1:8">
      <c r="A559" s="79"/>
      <c r="B559" s="79"/>
      <c r="C559" s="80"/>
      <c r="D559" s="81"/>
      <c r="E559" s="81"/>
      <c r="F559" s="81"/>
      <c r="H559" s="79"/>
    </row>
    <row r="560" spans="1:8">
      <c r="A560" s="79"/>
      <c r="B560" s="79"/>
      <c r="C560" s="80"/>
      <c r="D560" s="81"/>
      <c r="E560" s="81"/>
      <c r="F560" s="81"/>
      <c r="H560" s="79"/>
    </row>
    <row r="561" spans="1:8">
      <c r="A561" s="79"/>
      <c r="B561" s="79"/>
      <c r="C561" s="80"/>
      <c r="D561" s="81"/>
      <c r="E561" s="81"/>
      <c r="F561" s="81"/>
      <c r="H561" s="79"/>
    </row>
    <row r="562" spans="1:8">
      <c r="A562" s="79"/>
      <c r="B562" s="79"/>
      <c r="C562" s="80"/>
      <c r="D562" s="81"/>
      <c r="E562" s="81"/>
      <c r="F562" s="81"/>
      <c r="H562" s="79"/>
    </row>
    <row r="563" spans="1:8">
      <c r="A563" s="79"/>
      <c r="B563" s="79"/>
      <c r="C563" s="80"/>
      <c r="D563" s="81"/>
      <c r="E563" s="81"/>
      <c r="F563" s="81"/>
      <c r="H563" s="79"/>
    </row>
    <row r="564" spans="1:8">
      <c r="A564" s="79"/>
      <c r="B564" s="79"/>
      <c r="C564" s="80"/>
      <c r="D564" s="81"/>
      <c r="E564" s="81"/>
      <c r="F564" s="81"/>
      <c r="H564" s="79"/>
    </row>
    <row r="565" spans="1:8">
      <c r="A565" s="79"/>
      <c r="B565" s="79"/>
      <c r="C565" s="80"/>
      <c r="D565" s="81"/>
      <c r="E565" s="81"/>
      <c r="F565" s="81"/>
      <c r="H565" s="79"/>
    </row>
    <row r="566" spans="1:8">
      <c r="A566" s="79"/>
      <c r="B566" s="79"/>
      <c r="C566" s="80"/>
      <c r="D566" s="81"/>
      <c r="E566" s="81"/>
      <c r="F566" s="81"/>
      <c r="H566" s="79"/>
    </row>
    <row r="567" spans="1:8">
      <c r="A567" s="79"/>
      <c r="B567" s="79"/>
      <c r="C567" s="80"/>
      <c r="D567" s="81"/>
      <c r="E567" s="81"/>
      <c r="F567" s="81"/>
      <c r="H567" s="79"/>
    </row>
    <row r="568" spans="1:8">
      <c r="A568" s="79"/>
      <c r="B568" s="79"/>
      <c r="C568" s="80"/>
      <c r="D568" s="81"/>
      <c r="E568" s="81"/>
      <c r="F568" s="81"/>
      <c r="H568" s="79"/>
    </row>
    <row r="569" spans="1:8">
      <c r="A569" s="79"/>
      <c r="B569" s="79"/>
      <c r="C569" s="80"/>
      <c r="D569" s="81"/>
      <c r="E569" s="81"/>
      <c r="F569" s="81"/>
      <c r="H569" s="79"/>
    </row>
    <row r="570" spans="1:8">
      <c r="A570" s="79"/>
      <c r="B570" s="79"/>
      <c r="C570" s="80"/>
      <c r="D570" s="81"/>
      <c r="E570" s="81"/>
      <c r="F570" s="81"/>
      <c r="H570" s="79"/>
    </row>
    <row r="571" spans="1:8">
      <c r="A571" s="79"/>
      <c r="B571" s="79"/>
      <c r="C571" s="80"/>
      <c r="D571" s="81"/>
      <c r="E571" s="81"/>
      <c r="F571" s="81"/>
      <c r="H571" s="79"/>
    </row>
    <row r="572" spans="1:8">
      <c r="A572" s="79"/>
      <c r="B572" s="79"/>
      <c r="C572" s="80"/>
      <c r="D572" s="81"/>
      <c r="E572" s="81"/>
      <c r="F572" s="81"/>
      <c r="H572" s="79"/>
    </row>
    <row r="573" spans="1:8">
      <c r="A573" s="79"/>
      <c r="B573" s="79"/>
      <c r="C573" s="80"/>
      <c r="D573" s="81"/>
      <c r="E573" s="81"/>
      <c r="F573" s="81"/>
      <c r="H573" s="79"/>
    </row>
    <row r="574" spans="1:8">
      <c r="A574" s="79"/>
      <c r="B574" s="79"/>
      <c r="C574" s="80"/>
      <c r="D574" s="81"/>
      <c r="E574" s="81"/>
      <c r="F574" s="81"/>
      <c r="H574" s="79"/>
    </row>
    <row r="575" spans="1:8">
      <c r="A575" s="79"/>
      <c r="B575" s="79"/>
      <c r="C575" s="80"/>
      <c r="D575" s="81"/>
      <c r="E575" s="81"/>
      <c r="F575" s="81"/>
      <c r="H575" s="79"/>
    </row>
    <row r="576" spans="1:8">
      <c r="A576" s="79"/>
      <c r="B576" s="79"/>
      <c r="C576" s="80"/>
      <c r="D576" s="81"/>
      <c r="E576" s="81"/>
      <c r="F576" s="81"/>
      <c r="H576" s="79"/>
    </row>
    <row r="577" spans="1:8">
      <c r="A577" s="79"/>
      <c r="B577" s="79"/>
      <c r="C577" s="80"/>
      <c r="D577" s="81"/>
      <c r="E577" s="81"/>
      <c r="F577" s="81"/>
      <c r="H577" s="79"/>
    </row>
    <row r="578" spans="1:8">
      <c r="A578" s="79"/>
      <c r="B578" s="79"/>
      <c r="C578" s="80"/>
      <c r="D578" s="81"/>
      <c r="E578" s="81"/>
      <c r="F578" s="81"/>
      <c r="H578" s="79"/>
    </row>
    <row r="579" spans="1:8">
      <c r="A579" s="79"/>
      <c r="B579" s="79"/>
      <c r="C579" s="80"/>
      <c r="D579" s="81"/>
      <c r="E579" s="81"/>
      <c r="F579" s="81"/>
      <c r="H579" s="79"/>
    </row>
    <row r="580" spans="1:8">
      <c r="A580" s="79"/>
      <c r="B580" s="79"/>
      <c r="C580" s="80"/>
      <c r="D580" s="81"/>
      <c r="E580" s="81"/>
      <c r="F580" s="81"/>
      <c r="H580" s="79"/>
    </row>
    <row r="581" spans="1:8">
      <c r="A581" s="79"/>
      <c r="B581" s="79"/>
      <c r="C581" s="80"/>
      <c r="D581" s="81"/>
      <c r="E581" s="81"/>
      <c r="F581" s="81"/>
      <c r="H581" s="79"/>
    </row>
    <row r="582" spans="1:8">
      <c r="A582" s="79"/>
      <c r="B582" s="79"/>
      <c r="C582" s="80"/>
      <c r="D582" s="81"/>
      <c r="E582" s="81"/>
      <c r="F582" s="81"/>
      <c r="H582" s="79"/>
    </row>
    <row r="583" spans="1:8">
      <c r="A583" s="79"/>
      <c r="B583" s="79"/>
      <c r="C583" s="80"/>
      <c r="D583" s="81"/>
      <c r="E583" s="81"/>
      <c r="F583" s="81"/>
      <c r="H583" s="79"/>
    </row>
    <row r="584" spans="1:8">
      <c r="A584" s="79"/>
      <c r="B584" s="79"/>
      <c r="C584" s="80"/>
      <c r="D584" s="81"/>
      <c r="E584" s="81"/>
      <c r="F584" s="81"/>
      <c r="H584" s="79"/>
    </row>
    <row r="585" spans="1:8">
      <c r="A585" s="79"/>
      <c r="B585" s="79"/>
      <c r="C585" s="80"/>
      <c r="D585" s="81"/>
      <c r="E585" s="81"/>
      <c r="F585" s="81"/>
      <c r="H585" s="79"/>
    </row>
    <row r="586" spans="1:8">
      <c r="A586" s="79"/>
      <c r="B586" s="79"/>
      <c r="C586" s="80"/>
      <c r="D586" s="81"/>
      <c r="E586" s="81"/>
      <c r="F586" s="81"/>
      <c r="H586" s="79"/>
    </row>
    <row r="587" spans="1:8">
      <c r="A587" s="79"/>
      <c r="B587" s="79"/>
      <c r="C587" s="80"/>
      <c r="D587" s="81"/>
      <c r="E587" s="81"/>
      <c r="F587" s="81"/>
      <c r="H587" s="79"/>
    </row>
    <row r="588" spans="1:8">
      <c r="A588" s="79"/>
      <c r="B588" s="79"/>
      <c r="C588" s="80"/>
      <c r="D588" s="81"/>
      <c r="E588" s="81"/>
      <c r="F588" s="81"/>
      <c r="H588" s="79"/>
    </row>
    <row r="589" spans="1:8">
      <c r="A589" s="79"/>
      <c r="B589" s="79"/>
      <c r="C589" s="80"/>
      <c r="D589" s="81"/>
      <c r="E589" s="81"/>
      <c r="F589" s="81"/>
      <c r="H589" s="79"/>
    </row>
    <row r="590" spans="1:8">
      <c r="A590" s="79"/>
      <c r="B590" s="79"/>
      <c r="C590" s="80"/>
      <c r="D590" s="81"/>
      <c r="E590" s="81"/>
      <c r="F590" s="81"/>
      <c r="H590" s="79"/>
    </row>
    <row r="591" spans="1:8">
      <c r="A591" s="79"/>
      <c r="B591" s="79"/>
      <c r="C591" s="80"/>
      <c r="D591" s="81"/>
      <c r="E591" s="81"/>
      <c r="F591" s="81"/>
      <c r="H591" s="79"/>
    </row>
    <row r="592" spans="1:8">
      <c r="A592" s="79"/>
      <c r="B592" s="79"/>
      <c r="C592" s="80"/>
      <c r="D592" s="81"/>
      <c r="E592" s="81"/>
      <c r="F592" s="81"/>
      <c r="H592" s="79"/>
    </row>
    <row r="593" spans="1:8">
      <c r="A593" s="79"/>
      <c r="B593" s="79"/>
      <c r="C593" s="80"/>
      <c r="D593" s="81"/>
      <c r="E593" s="81"/>
      <c r="F593" s="81"/>
      <c r="H593" s="79"/>
    </row>
    <row r="594" spans="1:8">
      <c r="A594" s="79"/>
      <c r="B594" s="79"/>
      <c r="C594" s="80"/>
      <c r="D594" s="81"/>
      <c r="E594" s="81"/>
      <c r="F594" s="81"/>
      <c r="H594" s="79"/>
    </row>
    <row r="595" spans="1:8">
      <c r="A595" s="79"/>
      <c r="B595" s="79"/>
      <c r="C595" s="80"/>
      <c r="D595" s="81"/>
      <c r="E595" s="81"/>
      <c r="F595" s="81"/>
      <c r="H595" s="79"/>
    </row>
    <row r="596" spans="1:8">
      <c r="A596" s="79"/>
      <c r="B596" s="79"/>
      <c r="C596" s="80"/>
      <c r="D596" s="81"/>
      <c r="E596" s="81"/>
      <c r="F596" s="81"/>
      <c r="H596" s="79"/>
    </row>
    <row r="597" spans="1:8">
      <c r="A597" s="79"/>
      <c r="B597" s="79"/>
      <c r="C597" s="80"/>
      <c r="D597" s="81"/>
      <c r="E597" s="81"/>
      <c r="F597" s="81"/>
      <c r="H597" s="79"/>
    </row>
    <row r="598" spans="1:8">
      <c r="A598" s="79"/>
      <c r="B598" s="79"/>
      <c r="C598" s="80"/>
      <c r="D598" s="81"/>
      <c r="E598" s="81"/>
      <c r="F598" s="81"/>
      <c r="H598" s="79"/>
    </row>
    <row r="599" spans="1:8">
      <c r="A599" s="79"/>
      <c r="B599" s="79"/>
      <c r="C599" s="80"/>
      <c r="D599" s="81"/>
      <c r="E599" s="81"/>
      <c r="F599" s="81"/>
      <c r="H599" s="79"/>
    </row>
    <row r="600" spans="1:8">
      <c r="A600" s="79"/>
      <c r="B600" s="79"/>
      <c r="C600" s="80"/>
      <c r="D600" s="81"/>
      <c r="E600" s="81"/>
      <c r="F600" s="81"/>
      <c r="H600" s="79"/>
    </row>
    <row r="601" spans="1:8">
      <c r="A601" s="79"/>
      <c r="B601" s="79"/>
      <c r="C601" s="80"/>
      <c r="D601" s="81"/>
      <c r="E601" s="81"/>
      <c r="F601" s="81"/>
      <c r="H601" s="79"/>
    </row>
    <row r="602" spans="1:8">
      <c r="A602" s="79"/>
      <c r="B602" s="79"/>
      <c r="C602" s="80"/>
      <c r="D602" s="81"/>
      <c r="E602" s="81"/>
      <c r="F602" s="81"/>
      <c r="H602" s="79"/>
    </row>
    <row r="603" spans="1:8">
      <c r="A603" s="79"/>
      <c r="B603" s="79"/>
      <c r="C603" s="80"/>
      <c r="D603" s="81"/>
      <c r="E603" s="81"/>
      <c r="F603" s="81"/>
      <c r="H603" s="79"/>
    </row>
    <row r="604" spans="1:8">
      <c r="A604" s="79"/>
      <c r="B604" s="79"/>
      <c r="C604" s="80"/>
      <c r="D604" s="81"/>
      <c r="E604" s="81"/>
      <c r="F604" s="81"/>
      <c r="H604" s="79"/>
    </row>
    <row r="605" spans="1:8">
      <c r="A605" s="79"/>
      <c r="B605" s="79"/>
      <c r="C605" s="80"/>
      <c r="D605" s="81"/>
      <c r="E605" s="81"/>
      <c r="F605" s="81"/>
      <c r="H605" s="79"/>
    </row>
    <row r="606" spans="1:8">
      <c r="A606" s="79"/>
      <c r="B606" s="79"/>
      <c r="C606" s="80"/>
      <c r="D606" s="81"/>
      <c r="E606" s="81"/>
      <c r="F606" s="81"/>
      <c r="H606" s="79"/>
    </row>
    <row r="607" spans="1:8">
      <c r="A607" s="79"/>
      <c r="B607" s="79"/>
      <c r="C607" s="80"/>
      <c r="D607" s="81"/>
      <c r="E607" s="81"/>
      <c r="F607" s="81"/>
      <c r="H607" s="79"/>
    </row>
    <row r="608" spans="1:8">
      <c r="A608" s="79"/>
      <c r="B608" s="79"/>
      <c r="C608" s="80"/>
      <c r="D608" s="81"/>
      <c r="E608" s="81"/>
      <c r="F608" s="81"/>
      <c r="H608" s="79"/>
    </row>
    <row r="609" spans="1:8">
      <c r="A609" s="79"/>
      <c r="B609" s="79"/>
      <c r="C609" s="80"/>
      <c r="D609" s="81"/>
      <c r="E609" s="81"/>
      <c r="F609" s="81"/>
      <c r="H609" s="79"/>
    </row>
    <row r="610" spans="1:8">
      <c r="A610" s="79"/>
      <c r="B610" s="79"/>
      <c r="C610" s="80"/>
      <c r="D610" s="81"/>
      <c r="E610" s="81"/>
      <c r="F610" s="81"/>
      <c r="H610" s="79"/>
    </row>
    <row r="611" spans="1:8">
      <c r="A611" s="79"/>
      <c r="B611" s="79"/>
      <c r="C611" s="80"/>
      <c r="D611" s="81"/>
      <c r="E611" s="81"/>
      <c r="F611" s="81"/>
      <c r="H611" s="79"/>
    </row>
    <row r="612" spans="1:8">
      <c r="A612" s="79"/>
      <c r="B612" s="79"/>
      <c r="C612" s="80"/>
      <c r="D612" s="81"/>
      <c r="E612" s="81"/>
      <c r="F612" s="81"/>
      <c r="H612" s="79"/>
    </row>
    <row r="613" spans="1:8">
      <c r="A613" s="79"/>
      <c r="B613" s="79"/>
      <c r="C613" s="80"/>
      <c r="D613" s="81"/>
      <c r="E613" s="81"/>
      <c r="F613" s="81"/>
      <c r="H613" s="79"/>
    </row>
    <row r="614" spans="1:8">
      <c r="A614" s="79"/>
      <c r="B614" s="79"/>
      <c r="C614" s="80"/>
      <c r="D614" s="81"/>
      <c r="E614" s="81"/>
      <c r="F614" s="81"/>
      <c r="H614" s="79"/>
    </row>
    <row r="615" spans="1:8">
      <c r="A615" s="79"/>
      <c r="B615" s="79"/>
      <c r="C615" s="80"/>
      <c r="D615" s="81"/>
      <c r="E615" s="81"/>
      <c r="F615" s="81"/>
      <c r="H615" s="79"/>
    </row>
    <row r="616" spans="1:8">
      <c r="A616" s="79"/>
      <c r="B616" s="79"/>
      <c r="C616" s="80"/>
      <c r="D616" s="81"/>
      <c r="E616" s="81"/>
      <c r="F616" s="81"/>
      <c r="H616" s="79"/>
    </row>
    <row r="617" spans="1:8">
      <c r="A617" s="79"/>
      <c r="B617" s="79"/>
      <c r="C617" s="80"/>
      <c r="D617" s="81"/>
      <c r="E617" s="81"/>
      <c r="F617" s="81"/>
      <c r="H617" s="79"/>
    </row>
    <row r="618" spans="1:8">
      <c r="A618" s="79"/>
      <c r="B618" s="79"/>
      <c r="C618" s="80"/>
      <c r="D618" s="81"/>
      <c r="E618" s="81"/>
      <c r="F618" s="81"/>
      <c r="H618" s="79"/>
    </row>
    <row r="619" spans="1:8">
      <c r="A619" s="79"/>
      <c r="B619" s="79"/>
      <c r="C619" s="80"/>
      <c r="D619" s="81"/>
      <c r="E619" s="81"/>
      <c r="F619" s="81"/>
      <c r="H619" s="79"/>
    </row>
    <row r="620" spans="1:8">
      <c r="A620" s="79"/>
      <c r="B620" s="79"/>
      <c r="C620" s="80"/>
      <c r="D620" s="81"/>
      <c r="E620" s="81"/>
      <c r="F620" s="81"/>
      <c r="H620" s="79"/>
    </row>
    <row r="621" spans="1:8">
      <c r="A621" s="79"/>
      <c r="B621" s="79"/>
      <c r="C621" s="80"/>
      <c r="D621" s="81"/>
      <c r="E621" s="81"/>
      <c r="F621" s="81"/>
      <c r="H621" s="79"/>
    </row>
    <row r="622" spans="1:8">
      <c r="A622" s="79"/>
      <c r="B622" s="79"/>
      <c r="C622" s="80"/>
      <c r="D622" s="81"/>
      <c r="E622" s="81"/>
      <c r="F622" s="81"/>
      <c r="H622" s="79"/>
    </row>
    <row r="623" spans="1:8">
      <c r="A623" s="79"/>
      <c r="B623" s="79"/>
      <c r="C623" s="80"/>
      <c r="D623" s="81"/>
      <c r="E623" s="81"/>
      <c r="F623" s="81"/>
      <c r="H623" s="79"/>
    </row>
    <row r="624" spans="1:8">
      <c r="A624" s="79"/>
      <c r="B624" s="79"/>
      <c r="C624" s="80"/>
      <c r="D624" s="81"/>
      <c r="E624" s="81"/>
      <c r="F624" s="81"/>
      <c r="H624" s="79"/>
    </row>
    <row r="625" spans="1:8">
      <c r="A625" s="79"/>
      <c r="B625" s="79"/>
      <c r="C625" s="80"/>
      <c r="D625" s="81"/>
      <c r="E625" s="81"/>
      <c r="F625" s="81"/>
      <c r="H625" s="79"/>
    </row>
    <row r="626" spans="1:8">
      <c r="A626" s="79"/>
      <c r="B626" s="79"/>
      <c r="C626" s="80"/>
      <c r="D626" s="81"/>
      <c r="E626" s="81"/>
      <c r="F626" s="81"/>
      <c r="H626" s="79"/>
    </row>
    <row r="627" spans="1:8">
      <c r="A627" s="79"/>
      <c r="B627" s="79"/>
      <c r="C627" s="80"/>
      <c r="D627" s="81"/>
      <c r="E627" s="81"/>
      <c r="F627" s="81"/>
      <c r="H627" s="79"/>
    </row>
    <row r="628" spans="1:8">
      <c r="A628" s="79"/>
      <c r="B628" s="79"/>
      <c r="C628" s="80"/>
      <c r="D628" s="81"/>
      <c r="E628" s="81"/>
      <c r="F628" s="81"/>
      <c r="H628" s="79"/>
    </row>
    <row r="629" spans="1:8">
      <c r="A629" s="79"/>
      <c r="B629" s="79"/>
      <c r="C629" s="80"/>
      <c r="D629" s="81"/>
      <c r="E629" s="81"/>
      <c r="F629" s="81"/>
      <c r="H629" s="79"/>
    </row>
    <row r="630" spans="1:8">
      <c r="A630" s="79"/>
      <c r="B630" s="79"/>
      <c r="C630" s="80"/>
      <c r="D630" s="81"/>
      <c r="E630" s="81"/>
      <c r="F630" s="81"/>
      <c r="H630" s="79"/>
    </row>
    <row r="631" spans="1:8">
      <c r="A631" s="79"/>
      <c r="B631" s="79"/>
      <c r="C631" s="80"/>
      <c r="D631" s="81"/>
      <c r="E631" s="81"/>
      <c r="F631" s="81"/>
      <c r="H631" s="79"/>
    </row>
    <row r="632" spans="1:8">
      <c r="A632" s="79"/>
      <c r="B632" s="79"/>
      <c r="C632" s="80"/>
      <c r="D632" s="81"/>
      <c r="E632" s="81"/>
      <c r="F632" s="81"/>
      <c r="H632" s="79"/>
    </row>
    <row r="633" spans="1:8">
      <c r="A633" s="79"/>
      <c r="B633" s="79"/>
      <c r="C633" s="80"/>
      <c r="D633" s="81"/>
      <c r="E633" s="81"/>
      <c r="F633" s="81"/>
      <c r="H633" s="79"/>
    </row>
    <row r="634" spans="1:8">
      <c r="A634" s="79"/>
      <c r="B634" s="79"/>
      <c r="C634" s="80"/>
      <c r="D634" s="81"/>
      <c r="E634" s="81"/>
      <c r="F634" s="81"/>
      <c r="H634" s="79"/>
    </row>
    <row r="635" spans="1:8">
      <c r="A635" s="79"/>
      <c r="B635" s="79"/>
      <c r="C635" s="80"/>
      <c r="D635" s="81"/>
      <c r="E635" s="81"/>
      <c r="F635" s="81"/>
      <c r="H635" s="79"/>
    </row>
    <row r="636" spans="1:8">
      <c r="A636" s="79"/>
      <c r="B636" s="79"/>
      <c r="C636" s="80"/>
      <c r="D636" s="81"/>
      <c r="E636" s="81"/>
      <c r="F636" s="81"/>
      <c r="H636" s="79"/>
    </row>
    <row r="637" spans="1:8">
      <c r="A637" s="79"/>
      <c r="B637" s="79"/>
      <c r="C637" s="80"/>
      <c r="D637" s="81"/>
      <c r="E637" s="81"/>
      <c r="F637" s="81"/>
      <c r="H637" s="79"/>
    </row>
    <row r="638" spans="1:8">
      <c r="A638" s="79"/>
      <c r="B638" s="79"/>
      <c r="C638" s="80"/>
      <c r="D638" s="81"/>
      <c r="E638" s="81"/>
      <c r="F638" s="81"/>
      <c r="H638" s="79"/>
    </row>
    <row r="639" spans="1:8">
      <c r="A639" s="79"/>
      <c r="B639" s="79"/>
      <c r="C639" s="80"/>
      <c r="D639" s="81"/>
      <c r="E639" s="81"/>
      <c r="F639" s="81"/>
      <c r="H639" s="79"/>
    </row>
    <row r="640" spans="1:8">
      <c r="A640" s="79"/>
      <c r="B640" s="79"/>
      <c r="C640" s="80"/>
      <c r="D640" s="81"/>
      <c r="E640" s="81"/>
      <c r="F640" s="81"/>
      <c r="H640" s="79"/>
    </row>
    <row r="641" spans="1:8">
      <c r="A641" s="79"/>
      <c r="B641" s="79"/>
      <c r="C641" s="80"/>
      <c r="D641" s="81"/>
      <c r="E641" s="81"/>
      <c r="F641" s="81"/>
      <c r="H641" s="79"/>
    </row>
    <row r="642" spans="1:8">
      <c r="A642" s="79"/>
      <c r="B642" s="79"/>
      <c r="C642" s="80"/>
      <c r="D642" s="81"/>
      <c r="E642" s="81"/>
      <c r="F642" s="81"/>
      <c r="H642" s="79"/>
    </row>
    <row r="643" spans="1:8">
      <c r="A643" s="79"/>
      <c r="B643" s="79"/>
      <c r="C643" s="80"/>
      <c r="D643" s="81"/>
      <c r="E643" s="81"/>
      <c r="F643" s="81"/>
      <c r="H643" s="79"/>
    </row>
    <row r="644" spans="1:8">
      <c r="A644" s="79"/>
      <c r="B644" s="79"/>
      <c r="C644" s="80"/>
      <c r="D644" s="81"/>
      <c r="E644" s="81"/>
      <c r="F644" s="81"/>
      <c r="H644" s="79"/>
    </row>
    <row r="645" spans="1:8">
      <c r="A645" s="79"/>
      <c r="B645" s="79"/>
      <c r="C645" s="80"/>
      <c r="D645" s="81"/>
      <c r="E645" s="81"/>
      <c r="F645" s="81"/>
      <c r="H645" s="79"/>
    </row>
    <row r="646" spans="1:8">
      <c r="A646" s="79"/>
      <c r="B646" s="79"/>
      <c r="C646" s="80"/>
      <c r="D646" s="81"/>
      <c r="E646" s="81"/>
      <c r="F646" s="81"/>
      <c r="H646" s="79"/>
    </row>
    <row r="647" spans="1:8">
      <c r="A647" s="79"/>
      <c r="B647" s="79"/>
      <c r="C647" s="80"/>
      <c r="D647" s="81"/>
      <c r="E647" s="81"/>
      <c r="F647" s="81"/>
      <c r="H647" s="79"/>
    </row>
    <row r="648" spans="1:8">
      <c r="A648" s="79"/>
      <c r="B648" s="79"/>
      <c r="C648" s="80"/>
      <c r="D648" s="81"/>
      <c r="E648" s="81"/>
      <c r="F648" s="81"/>
      <c r="H648" s="79"/>
    </row>
    <row r="649" spans="1:8">
      <c r="A649" s="79"/>
      <c r="B649" s="79"/>
      <c r="C649" s="80"/>
      <c r="D649" s="81"/>
      <c r="E649" s="81"/>
      <c r="F649" s="81"/>
      <c r="H649" s="79"/>
    </row>
    <row r="650" spans="1:8">
      <c r="A650" s="79"/>
      <c r="B650" s="79"/>
      <c r="C650" s="80"/>
      <c r="D650" s="81"/>
      <c r="E650" s="81"/>
      <c r="F650" s="81"/>
      <c r="H650" s="79"/>
    </row>
    <row r="651" spans="1:8">
      <c r="A651" s="79"/>
      <c r="B651" s="79"/>
      <c r="C651" s="80"/>
      <c r="D651" s="81"/>
      <c r="E651" s="81"/>
      <c r="F651" s="81"/>
      <c r="H651" s="79"/>
    </row>
    <row r="652" spans="1:8">
      <c r="A652" s="79"/>
      <c r="B652" s="79"/>
      <c r="C652" s="80"/>
      <c r="D652" s="81"/>
      <c r="E652" s="81"/>
      <c r="F652" s="81"/>
      <c r="H652" s="79"/>
    </row>
    <row r="653" spans="1:8">
      <c r="A653" s="79"/>
      <c r="B653" s="79"/>
      <c r="C653" s="80"/>
      <c r="D653" s="81"/>
      <c r="E653" s="81"/>
      <c r="F653" s="81"/>
      <c r="H653" s="79"/>
    </row>
    <row r="654" spans="1:8">
      <c r="A654" s="79"/>
      <c r="B654" s="79"/>
      <c r="C654" s="80"/>
      <c r="D654" s="81"/>
      <c r="E654" s="81"/>
      <c r="F654" s="81"/>
      <c r="H654" s="79"/>
    </row>
    <row r="655" spans="1:8">
      <c r="A655" s="79"/>
      <c r="B655" s="79"/>
      <c r="C655" s="80"/>
      <c r="D655" s="81"/>
      <c r="E655" s="81"/>
      <c r="F655" s="81"/>
      <c r="H655" s="79"/>
    </row>
    <row r="656" spans="1:8">
      <c r="A656" s="79"/>
      <c r="B656" s="79"/>
      <c r="C656" s="80"/>
      <c r="D656" s="81"/>
      <c r="E656" s="81"/>
      <c r="F656" s="81"/>
      <c r="H656" s="79"/>
    </row>
    <row r="657" spans="1:8">
      <c r="A657" s="79"/>
      <c r="B657" s="79"/>
      <c r="C657" s="80"/>
      <c r="D657" s="81"/>
      <c r="E657" s="81"/>
      <c r="F657" s="81"/>
      <c r="H657" s="79"/>
    </row>
    <row r="658" spans="1:8">
      <c r="A658" s="79"/>
      <c r="B658" s="79"/>
      <c r="C658" s="80"/>
      <c r="D658" s="81"/>
      <c r="E658" s="81"/>
      <c r="F658" s="81"/>
      <c r="H658" s="79"/>
    </row>
    <row r="659" spans="1:8">
      <c r="A659" s="79"/>
      <c r="B659" s="79"/>
      <c r="C659" s="80"/>
      <c r="D659" s="81"/>
      <c r="E659" s="81"/>
      <c r="F659" s="81"/>
      <c r="H659" s="79"/>
    </row>
    <row r="660" spans="1:8">
      <c r="A660" s="79"/>
      <c r="B660" s="79"/>
      <c r="C660" s="80"/>
      <c r="D660" s="81"/>
      <c r="E660" s="81"/>
      <c r="F660" s="81"/>
      <c r="H660" s="79"/>
    </row>
    <row r="661" spans="1:8">
      <c r="A661" s="79"/>
      <c r="B661" s="79"/>
      <c r="C661" s="80"/>
      <c r="D661" s="81"/>
      <c r="E661" s="81"/>
      <c r="F661" s="81"/>
      <c r="H661" s="79"/>
    </row>
    <row r="662" spans="1:8">
      <c r="A662" s="79"/>
      <c r="B662" s="79"/>
      <c r="C662" s="80"/>
      <c r="D662" s="81"/>
      <c r="E662" s="81"/>
      <c r="F662" s="81"/>
      <c r="H662" s="79"/>
    </row>
    <row r="663" spans="1:8">
      <c r="A663" s="79"/>
      <c r="B663" s="79"/>
      <c r="C663" s="80"/>
      <c r="D663" s="81"/>
      <c r="E663" s="81"/>
      <c r="F663" s="81"/>
      <c r="H663" s="79"/>
    </row>
    <row r="664" spans="1:8">
      <c r="A664" s="79"/>
      <c r="B664" s="79"/>
      <c r="C664" s="80"/>
      <c r="D664" s="81"/>
      <c r="E664" s="81"/>
      <c r="F664" s="81"/>
      <c r="H664" s="79"/>
    </row>
    <row r="665" spans="1:8">
      <c r="A665" s="79"/>
      <c r="B665" s="79"/>
      <c r="C665" s="80"/>
      <c r="D665" s="81"/>
      <c r="E665" s="81"/>
      <c r="F665" s="81"/>
      <c r="H665" s="79"/>
    </row>
    <row r="666" spans="1:8">
      <c r="A666" s="79"/>
      <c r="B666" s="79"/>
      <c r="C666" s="80"/>
      <c r="D666" s="81"/>
      <c r="E666" s="81"/>
      <c r="F666" s="81"/>
      <c r="H666" s="79"/>
    </row>
    <row r="667" spans="1:8">
      <c r="A667" s="79"/>
      <c r="B667" s="79"/>
      <c r="C667" s="80"/>
      <c r="D667" s="81"/>
      <c r="E667" s="81"/>
      <c r="F667" s="81"/>
      <c r="H667" s="79"/>
    </row>
    <row r="668" spans="1:8">
      <c r="A668" s="79"/>
      <c r="B668" s="79"/>
      <c r="C668" s="80"/>
      <c r="D668" s="81"/>
      <c r="E668" s="81"/>
      <c r="F668" s="81"/>
      <c r="H668" s="79"/>
    </row>
    <row r="669" spans="1:8">
      <c r="A669" s="79"/>
      <c r="B669" s="79"/>
      <c r="C669" s="80"/>
      <c r="D669" s="81"/>
      <c r="E669" s="81"/>
      <c r="F669" s="81"/>
      <c r="H669" s="79"/>
    </row>
    <row r="670" spans="1:8">
      <c r="A670" s="79"/>
      <c r="B670" s="79"/>
      <c r="C670" s="80"/>
      <c r="D670" s="81"/>
      <c r="E670" s="81"/>
      <c r="F670" s="81"/>
      <c r="H670" s="79"/>
    </row>
    <row r="671" spans="1:8">
      <c r="A671" s="79"/>
      <c r="B671" s="79"/>
      <c r="C671" s="80"/>
      <c r="D671" s="81"/>
      <c r="E671" s="81"/>
      <c r="F671" s="81"/>
      <c r="H671" s="79"/>
    </row>
    <row r="672" spans="1:8">
      <c r="A672" s="79"/>
      <c r="B672" s="79"/>
      <c r="C672" s="80"/>
      <c r="D672" s="81"/>
      <c r="E672" s="81"/>
      <c r="F672" s="81"/>
      <c r="H672" s="79"/>
    </row>
    <row r="673" spans="1:8">
      <c r="A673" s="79"/>
      <c r="B673" s="79"/>
      <c r="C673" s="80"/>
      <c r="D673" s="81"/>
      <c r="E673" s="81"/>
      <c r="F673" s="81"/>
      <c r="H673" s="79"/>
    </row>
    <row r="674" spans="1:8">
      <c r="A674" s="79"/>
      <c r="B674" s="79"/>
      <c r="C674" s="80"/>
      <c r="D674" s="81"/>
      <c r="E674" s="81"/>
      <c r="F674" s="81"/>
      <c r="H674" s="79"/>
    </row>
    <row r="675" spans="1:8">
      <c r="A675" s="79"/>
      <c r="B675" s="79"/>
      <c r="C675" s="80"/>
      <c r="D675" s="81"/>
      <c r="E675" s="81"/>
      <c r="F675" s="81"/>
      <c r="H675" s="79"/>
    </row>
    <row r="676" spans="1:8">
      <c r="A676" s="79"/>
      <c r="B676" s="79"/>
      <c r="C676" s="80"/>
      <c r="D676" s="81"/>
      <c r="E676" s="81"/>
      <c r="F676" s="81"/>
      <c r="H676" s="79"/>
    </row>
    <row r="677" spans="1:8">
      <c r="A677" s="79"/>
      <c r="B677" s="79"/>
      <c r="C677" s="80"/>
      <c r="D677" s="81"/>
      <c r="E677" s="81"/>
      <c r="F677" s="81"/>
      <c r="H677" s="79"/>
    </row>
    <row r="678" spans="1:8">
      <c r="A678" s="79"/>
      <c r="B678" s="79"/>
      <c r="C678" s="80"/>
      <c r="D678" s="81"/>
      <c r="E678" s="81"/>
      <c r="F678" s="81"/>
      <c r="H678" s="79"/>
    </row>
    <row r="679" spans="1:8">
      <c r="A679" s="79"/>
      <c r="B679" s="79"/>
      <c r="C679" s="80"/>
      <c r="D679" s="81"/>
      <c r="E679" s="81"/>
      <c r="F679" s="81"/>
      <c r="H679" s="79"/>
    </row>
    <row r="680" spans="1:8">
      <c r="A680" s="79"/>
      <c r="B680" s="79"/>
      <c r="C680" s="80"/>
      <c r="D680" s="81"/>
      <c r="E680" s="81"/>
      <c r="F680" s="81"/>
      <c r="H680" s="79"/>
    </row>
    <row r="681" spans="1:8">
      <c r="A681" s="79"/>
      <c r="B681" s="79"/>
      <c r="C681" s="80"/>
      <c r="D681" s="81"/>
      <c r="E681" s="81"/>
      <c r="F681" s="81"/>
      <c r="H681" s="79"/>
    </row>
    <row r="682" spans="1:8">
      <c r="A682" s="79"/>
      <c r="B682" s="79"/>
      <c r="C682" s="80"/>
      <c r="D682" s="81"/>
      <c r="E682" s="81"/>
      <c r="F682" s="81"/>
      <c r="H682" s="79"/>
    </row>
    <row r="683" spans="1:8">
      <c r="A683" s="79"/>
      <c r="B683" s="79"/>
      <c r="C683" s="80"/>
      <c r="D683" s="81"/>
      <c r="E683" s="81"/>
      <c r="F683" s="81"/>
      <c r="H683" s="79"/>
    </row>
    <row r="684" spans="1:8">
      <c r="A684" s="79"/>
      <c r="B684" s="79"/>
      <c r="C684" s="80"/>
      <c r="D684" s="81"/>
      <c r="E684" s="81"/>
      <c r="F684" s="81"/>
      <c r="H684" s="79"/>
    </row>
    <row r="685" spans="1:8">
      <c r="A685" s="79"/>
      <c r="B685" s="79"/>
      <c r="C685" s="80"/>
      <c r="D685" s="81"/>
      <c r="E685" s="81"/>
      <c r="F685" s="81"/>
      <c r="H685" s="79"/>
    </row>
    <row r="686" spans="1:8">
      <c r="A686" s="79"/>
      <c r="B686" s="79"/>
      <c r="C686" s="80"/>
      <c r="D686" s="81"/>
      <c r="E686" s="81"/>
      <c r="F686" s="81"/>
      <c r="H686" s="79"/>
    </row>
    <row r="687" spans="1:8">
      <c r="A687" s="79"/>
      <c r="B687" s="79"/>
      <c r="C687" s="80"/>
      <c r="D687" s="81"/>
      <c r="E687" s="81"/>
      <c r="F687" s="81"/>
      <c r="H687" s="79"/>
    </row>
    <row r="688" spans="1:8">
      <c r="A688" s="79"/>
      <c r="B688" s="79"/>
      <c r="C688" s="80"/>
      <c r="D688" s="81"/>
      <c r="E688" s="81"/>
      <c r="F688" s="81"/>
      <c r="H688" s="79"/>
    </row>
    <row r="689" spans="1:8">
      <c r="A689" s="79"/>
      <c r="B689" s="79"/>
      <c r="C689" s="80"/>
      <c r="D689" s="81"/>
      <c r="E689" s="81"/>
      <c r="F689" s="81"/>
      <c r="H689" s="79"/>
    </row>
    <row r="690" spans="1:8">
      <c r="A690" s="79"/>
      <c r="B690" s="79"/>
      <c r="C690" s="80"/>
      <c r="D690" s="81"/>
      <c r="E690" s="81"/>
      <c r="F690" s="81"/>
      <c r="H690" s="79"/>
    </row>
    <row r="691" spans="1:8">
      <c r="A691" s="79"/>
      <c r="B691" s="79"/>
      <c r="C691" s="80"/>
      <c r="D691" s="81"/>
      <c r="E691" s="81"/>
      <c r="F691" s="81"/>
      <c r="H691" s="79"/>
    </row>
    <row r="692" spans="1:8">
      <c r="A692" s="79"/>
      <c r="B692" s="79"/>
      <c r="C692" s="80"/>
      <c r="D692" s="81"/>
      <c r="E692" s="81"/>
      <c r="F692" s="81"/>
      <c r="H692" s="79"/>
    </row>
    <row r="693" spans="1:8">
      <c r="A693" s="79"/>
      <c r="B693" s="79"/>
      <c r="C693" s="80"/>
      <c r="D693" s="81"/>
      <c r="E693" s="81"/>
      <c r="F693" s="81"/>
      <c r="H693" s="79"/>
    </row>
    <row r="694" spans="1:8">
      <c r="A694" s="79"/>
      <c r="B694" s="79"/>
      <c r="C694" s="80"/>
      <c r="D694" s="81"/>
      <c r="E694" s="81"/>
      <c r="F694" s="81"/>
      <c r="H694" s="79"/>
    </row>
    <row r="695" spans="1:8">
      <c r="A695" s="79"/>
      <c r="B695" s="79"/>
      <c r="C695" s="80"/>
      <c r="D695" s="81"/>
      <c r="E695" s="81"/>
      <c r="F695" s="81"/>
      <c r="H695" s="79"/>
    </row>
    <row r="696" spans="1:8">
      <c r="A696" s="79"/>
      <c r="B696" s="79"/>
      <c r="C696" s="80"/>
      <c r="D696" s="81"/>
      <c r="E696" s="81"/>
      <c r="F696" s="81"/>
      <c r="H696" s="79"/>
    </row>
    <row r="697" spans="1:8">
      <c r="A697" s="79"/>
      <c r="B697" s="79"/>
      <c r="C697" s="80"/>
      <c r="D697" s="81"/>
      <c r="E697" s="81"/>
      <c r="F697" s="81"/>
      <c r="H697" s="79"/>
    </row>
    <row r="698" spans="1:8">
      <c r="A698" s="79"/>
      <c r="B698" s="79"/>
      <c r="C698" s="80"/>
      <c r="D698" s="81"/>
      <c r="E698" s="81"/>
      <c r="F698" s="81"/>
      <c r="H698" s="79"/>
    </row>
    <row r="699" spans="1:8">
      <c r="A699" s="79"/>
      <c r="B699" s="79"/>
      <c r="C699" s="80"/>
      <c r="D699" s="81"/>
      <c r="E699" s="81"/>
      <c r="F699" s="81"/>
      <c r="H699" s="79"/>
    </row>
    <row r="700" spans="1:8">
      <c r="A700" s="79"/>
      <c r="B700" s="79"/>
      <c r="C700" s="80"/>
      <c r="D700" s="81"/>
      <c r="E700" s="81"/>
      <c r="F700" s="81"/>
      <c r="H700" s="79"/>
    </row>
    <row r="701" spans="1:8">
      <c r="A701" s="79"/>
      <c r="B701" s="79"/>
      <c r="C701" s="80"/>
      <c r="D701" s="81"/>
      <c r="E701" s="81"/>
      <c r="F701" s="81"/>
      <c r="H701" s="79"/>
    </row>
    <row r="702" spans="1:8">
      <c r="A702" s="79"/>
      <c r="B702" s="79"/>
      <c r="C702" s="80"/>
      <c r="D702" s="81"/>
      <c r="E702" s="81"/>
      <c r="F702" s="81"/>
      <c r="H702" s="79"/>
    </row>
    <row r="703" spans="1:8">
      <c r="A703" s="79"/>
      <c r="B703" s="79"/>
      <c r="C703" s="80"/>
      <c r="D703" s="81"/>
      <c r="E703" s="81"/>
      <c r="F703" s="81"/>
      <c r="H703" s="79"/>
    </row>
    <row r="704" spans="1:8">
      <c r="A704" s="79"/>
      <c r="B704" s="79"/>
      <c r="C704" s="80"/>
      <c r="D704" s="81"/>
      <c r="E704" s="81"/>
      <c r="F704" s="81"/>
      <c r="H704" s="79"/>
    </row>
    <row r="705" spans="1:8">
      <c r="A705" s="79"/>
      <c r="B705" s="79"/>
      <c r="C705" s="80"/>
      <c r="D705" s="81"/>
      <c r="E705" s="81"/>
      <c r="F705" s="81"/>
      <c r="H705" s="79"/>
    </row>
    <row r="706" spans="1:8">
      <c r="A706" s="79"/>
      <c r="B706" s="79"/>
      <c r="C706" s="80"/>
      <c r="D706" s="81"/>
      <c r="E706" s="81"/>
      <c r="F706" s="81"/>
      <c r="H706" s="79"/>
    </row>
    <row r="707" spans="1:8">
      <c r="A707" s="79"/>
      <c r="B707" s="79"/>
      <c r="C707" s="80"/>
      <c r="D707" s="81"/>
      <c r="E707" s="81"/>
      <c r="F707" s="81"/>
      <c r="H707" s="79"/>
    </row>
    <row r="708" spans="1:8">
      <c r="A708" s="79"/>
      <c r="B708" s="79"/>
      <c r="C708" s="80"/>
      <c r="D708" s="81"/>
      <c r="E708" s="81"/>
      <c r="F708" s="81"/>
      <c r="H708" s="79"/>
    </row>
    <row r="709" spans="1:8">
      <c r="A709" s="79"/>
      <c r="B709" s="79"/>
      <c r="C709" s="80"/>
      <c r="D709" s="81"/>
      <c r="E709" s="81"/>
      <c r="F709" s="81"/>
      <c r="H709" s="79"/>
    </row>
    <row r="710" spans="1:8">
      <c r="A710" s="79"/>
      <c r="B710" s="79"/>
      <c r="C710" s="80"/>
      <c r="D710" s="81"/>
      <c r="E710" s="81"/>
      <c r="F710" s="81"/>
      <c r="H710" s="79"/>
    </row>
    <row r="711" spans="1:8">
      <c r="A711" s="79"/>
      <c r="B711" s="79"/>
      <c r="C711" s="80"/>
      <c r="D711" s="81"/>
      <c r="E711" s="81"/>
      <c r="F711" s="81"/>
      <c r="H711" s="79"/>
    </row>
    <row r="712" spans="1:8">
      <c r="A712" s="79"/>
      <c r="B712" s="79"/>
      <c r="C712" s="80"/>
      <c r="D712" s="81"/>
      <c r="E712" s="81"/>
      <c r="F712" s="81"/>
      <c r="H712" s="79"/>
    </row>
    <row r="713" spans="1:8">
      <c r="A713" s="79"/>
      <c r="B713" s="79"/>
      <c r="C713" s="80"/>
      <c r="D713" s="81"/>
      <c r="E713" s="81"/>
      <c r="F713" s="81"/>
      <c r="H713" s="79"/>
    </row>
    <row r="714" spans="1:8">
      <c r="A714" s="79"/>
      <c r="B714" s="79"/>
      <c r="C714" s="80"/>
      <c r="D714" s="81"/>
      <c r="E714" s="81"/>
      <c r="F714" s="81"/>
      <c r="H714" s="79"/>
    </row>
    <row r="715" spans="1:8">
      <c r="A715" s="79"/>
      <c r="B715" s="79"/>
      <c r="C715" s="80"/>
      <c r="D715" s="81"/>
      <c r="E715" s="81"/>
      <c r="F715" s="81"/>
      <c r="H715" s="79"/>
    </row>
    <row r="716" spans="1:8">
      <c r="A716" s="79"/>
      <c r="B716" s="79"/>
      <c r="C716" s="80"/>
      <c r="D716" s="81"/>
      <c r="E716" s="81"/>
      <c r="F716" s="81"/>
      <c r="H716" s="79"/>
    </row>
    <row r="717" spans="1:8">
      <c r="A717" s="79"/>
      <c r="B717" s="79"/>
      <c r="C717" s="80"/>
      <c r="D717" s="81"/>
      <c r="E717" s="81"/>
      <c r="F717" s="81"/>
      <c r="H717" s="79"/>
    </row>
    <row r="718" spans="1:8">
      <c r="A718" s="79"/>
      <c r="B718" s="79"/>
      <c r="C718" s="80"/>
      <c r="D718" s="81"/>
      <c r="E718" s="81"/>
      <c r="F718" s="81"/>
      <c r="H718" s="79"/>
    </row>
    <row r="719" spans="1:8">
      <c r="A719" s="79"/>
      <c r="B719" s="79"/>
      <c r="C719" s="80"/>
      <c r="D719" s="81"/>
      <c r="E719" s="81"/>
      <c r="F719" s="81"/>
      <c r="H719" s="79"/>
    </row>
    <row r="720" spans="1:8">
      <c r="A720" s="79"/>
      <c r="B720" s="79"/>
      <c r="C720" s="80"/>
      <c r="D720" s="81"/>
      <c r="E720" s="81"/>
      <c r="F720" s="81"/>
      <c r="H720" s="79"/>
    </row>
    <row r="721" spans="1:8">
      <c r="A721" s="79"/>
      <c r="B721" s="79"/>
      <c r="C721" s="80"/>
      <c r="D721" s="81"/>
      <c r="E721" s="81"/>
      <c r="F721" s="81"/>
      <c r="H721" s="79"/>
    </row>
    <row r="722" spans="1:8">
      <c r="A722" s="79"/>
      <c r="B722" s="79"/>
      <c r="C722" s="80"/>
      <c r="D722" s="81"/>
      <c r="E722" s="81"/>
      <c r="F722" s="81"/>
      <c r="H722" s="79"/>
    </row>
    <row r="723" spans="1:8">
      <c r="A723" s="79"/>
      <c r="B723" s="79"/>
      <c r="C723" s="80"/>
      <c r="D723" s="81"/>
      <c r="E723" s="81"/>
      <c r="F723" s="81"/>
      <c r="H723" s="79"/>
    </row>
    <row r="724" spans="1:8">
      <c r="A724" s="79"/>
      <c r="B724" s="79"/>
      <c r="C724" s="80"/>
      <c r="D724" s="81"/>
      <c r="E724" s="81"/>
      <c r="F724" s="81"/>
      <c r="H724" s="79"/>
    </row>
    <row r="725" spans="1:8">
      <c r="A725" s="79"/>
      <c r="B725" s="79"/>
      <c r="C725" s="80"/>
      <c r="D725" s="81"/>
      <c r="E725" s="81"/>
      <c r="F725" s="81"/>
      <c r="H725" s="79"/>
    </row>
    <row r="726" spans="1:8">
      <c r="A726" s="79"/>
      <c r="B726" s="79"/>
      <c r="C726" s="80"/>
      <c r="D726" s="81"/>
      <c r="E726" s="81"/>
      <c r="F726" s="81"/>
      <c r="H726" s="79"/>
    </row>
    <row r="727" spans="1:8">
      <c r="A727" s="79"/>
      <c r="B727" s="79"/>
      <c r="C727" s="80"/>
      <c r="D727" s="81"/>
      <c r="E727" s="81"/>
      <c r="F727" s="81"/>
      <c r="H727" s="79"/>
    </row>
    <row r="728" spans="1:8">
      <c r="A728" s="79"/>
      <c r="B728" s="79"/>
      <c r="C728" s="80"/>
      <c r="D728" s="81"/>
      <c r="E728" s="81"/>
      <c r="F728" s="81"/>
      <c r="H728" s="79"/>
    </row>
    <row r="729" spans="1:8">
      <c r="A729" s="79"/>
      <c r="B729" s="79"/>
      <c r="C729" s="80"/>
      <c r="D729" s="81"/>
      <c r="E729" s="81"/>
      <c r="F729" s="81"/>
      <c r="H729" s="79"/>
    </row>
    <row r="730" spans="1:8">
      <c r="A730" s="79"/>
      <c r="B730" s="79"/>
      <c r="C730" s="80"/>
      <c r="D730" s="81"/>
      <c r="E730" s="81"/>
      <c r="F730" s="81"/>
      <c r="H730" s="79"/>
    </row>
    <row r="731" spans="1:8">
      <c r="A731" s="79"/>
      <c r="B731" s="79"/>
      <c r="C731" s="80"/>
      <c r="D731" s="81"/>
      <c r="E731" s="81"/>
      <c r="F731" s="81"/>
      <c r="H731" s="79"/>
    </row>
    <row r="732" spans="1:8">
      <c r="A732" s="79"/>
      <c r="B732" s="79"/>
      <c r="C732" s="80"/>
      <c r="D732" s="81"/>
      <c r="E732" s="81"/>
      <c r="F732" s="81"/>
      <c r="H732" s="79"/>
    </row>
    <row r="733" spans="1:8">
      <c r="A733" s="79"/>
      <c r="B733" s="79"/>
      <c r="C733" s="80"/>
      <c r="D733" s="81"/>
      <c r="E733" s="81"/>
      <c r="F733" s="81"/>
      <c r="H733" s="79"/>
    </row>
    <row r="734" spans="1:8">
      <c r="A734" s="79"/>
      <c r="B734" s="79"/>
      <c r="C734" s="80"/>
      <c r="D734" s="81"/>
      <c r="E734" s="81"/>
      <c r="F734" s="81"/>
      <c r="H734" s="79"/>
    </row>
    <row r="735" spans="1:8">
      <c r="A735" s="79"/>
      <c r="B735" s="79"/>
      <c r="C735" s="80"/>
      <c r="D735" s="81"/>
      <c r="E735" s="81"/>
      <c r="F735" s="81"/>
      <c r="H735" s="79"/>
    </row>
    <row r="736" spans="1:8">
      <c r="A736" s="79"/>
      <c r="B736" s="79"/>
      <c r="C736" s="80"/>
      <c r="D736" s="81"/>
      <c r="E736" s="81"/>
      <c r="F736" s="81"/>
      <c r="H736" s="79"/>
    </row>
    <row r="737" spans="1:8">
      <c r="A737" s="79"/>
      <c r="B737" s="79"/>
      <c r="C737" s="80"/>
      <c r="D737" s="81"/>
      <c r="E737" s="81"/>
      <c r="F737" s="81"/>
      <c r="H737" s="79"/>
    </row>
    <row r="738" spans="1:8">
      <c r="A738" s="79"/>
      <c r="B738" s="79"/>
      <c r="C738" s="80"/>
      <c r="D738" s="81"/>
      <c r="E738" s="81"/>
      <c r="F738" s="81"/>
      <c r="H738" s="79"/>
    </row>
    <row r="739" spans="1:8">
      <c r="A739" s="79"/>
      <c r="B739" s="79"/>
      <c r="C739" s="80"/>
      <c r="D739" s="81"/>
      <c r="E739" s="81"/>
      <c r="F739" s="81"/>
      <c r="H739" s="79"/>
    </row>
    <row r="740" spans="1:8">
      <c r="A740" s="79"/>
      <c r="B740" s="79"/>
      <c r="C740" s="80"/>
      <c r="D740" s="81"/>
      <c r="E740" s="81"/>
      <c r="F740" s="81"/>
      <c r="H740" s="79"/>
    </row>
    <row r="741" spans="1:8">
      <c r="A741" s="79"/>
      <c r="B741" s="79"/>
      <c r="C741" s="80"/>
      <c r="D741" s="81"/>
      <c r="E741" s="81"/>
      <c r="F741" s="81"/>
      <c r="H741" s="79"/>
    </row>
    <row r="742" spans="1:8">
      <c r="A742" s="79"/>
      <c r="B742" s="79"/>
      <c r="C742" s="80"/>
      <c r="D742" s="81"/>
      <c r="E742" s="81"/>
      <c r="F742" s="81"/>
      <c r="H742" s="79"/>
    </row>
    <row r="743" spans="1:8">
      <c r="A743" s="79"/>
      <c r="B743" s="79"/>
      <c r="C743" s="80"/>
      <c r="D743" s="81"/>
      <c r="E743" s="81"/>
      <c r="F743" s="81"/>
      <c r="H743" s="79"/>
    </row>
    <row r="744" spans="1:8">
      <c r="A744" s="79"/>
      <c r="B744" s="79"/>
      <c r="C744" s="80"/>
      <c r="D744" s="81"/>
      <c r="E744" s="81"/>
      <c r="F744" s="81"/>
      <c r="H744" s="79"/>
    </row>
    <row r="745" spans="1:8">
      <c r="A745" s="79"/>
      <c r="B745" s="79"/>
      <c r="C745" s="80"/>
      <c r="D745" s="81"/>
      <c r="E745" s="81"/>
      <c r="F745" s="81"/>
      <c r="H745" s="79"/>
    </row>
    <row r="746" spans="1:8">
      <c r="A746" s="79"/>
      <c r="B746" s="79"/>
      <c r="C746" s="80"/>
      <c r="D746" s="81"/>
      <c r="E746" s="81"/>
      <c r="F746" s="81"/>
      <c r="H746" s="79"/>
    </row>
    <row r="747" spans="1:8">
      <c r="A747" s="79"/>
      <c r="B747" s="79"/>
      <c r="C747" s="80"/>
      <c r="D747" s="81"/>
      <c r="E747" s="81"/>
      <c r="F747" s="81"/>
      <c r="H747" s="79"/>
    </row>
    <row r="748" spans="1:8">
      <c r="A748" s="79"/>
      <c r="B748" s="79"/>
      <c r="C748" s="80"/>
      <c r="D748" s="81"/>
      <c r="E748" s="81"/>
      <c r="F748" s="81"/>
      <c r="H748" s="79"/>
    </row>
    <row r="749" spans="1:8">
      <c r="A749" s="79"/>
      <c r="B749" s="79"/>
      <c r="C749" s="80"/>
      <c r="D749" s="81"/>
      <c r="E749" s="81"/>
      <c r="F749" s="81"/>
      <c r="H749" s="79"/>
    </row>
    <row r="750" spans="1:8">
      <c r="A750" s="79"/>
      <c r="B750" s="79"/>
      <c r="C750" s="80"/>
      <c r="D750" s="81"/>
      <c r="E750" s="81"/>
      <c r="F750" s="81"/>
      <c r="H750" s="79"/>
    </row>
    <row r="751" spans="1:8">
      <c r="A751" s="79"/>
      <c r="B751" s="79"/>
      <c r="C751" s="80"/>
      <c r="D751" s="81"/>
      <c r="E751" s="81"/>
      <c r="F751" s="81"/>
      <c r="H751" s="79"/>
    </row>
    <row r="752" spans="1:8">
      <c r="A752" s="79"/>
      <c r="B752" s="79"/>
      <c r="C752" s="80"/>
      <c r="D752" s="81"/>
      <c r="E752" s="81"/>
      <c r="F752" s="81"/>
      <c r="H752" s="79"/>
    </row>
    <row r="753" spans="1:8">
      <c r="A753" s="79"/>
      <c r="B753" s="79"/>
      <c r="C753" s="80"/>
      <c r="D753" s="81"/>
      <c r="E753" s="81"/>
      <c r="F753" s="81"/>
      <c r="H753" s="79"/>
    </row>
    <row r="754" spans="1:8">
      <c r="A754" s="79"/>
      <c r="B754" s="79"/>
      <c r="C754" s="80"/>
      <c r="D754" s="81"/>
      <c r="E754" s="81"/>
      <c r="F754" s="81"/>
      <c r="H754" s="79"/>
    </row>
    <row r="755" spans="1:8">
      <c r="A755" s="79"/>
      <c r="B755" s="79"/>
      <c r="C755" s="80"/>
      <c r="D755" s="81"/>
      <c r="E755" s="81"/>
      <c r="F755" s="81"/>
      <c r="H755" s="79"/>
    </row>
    <row r="756" spans="1:8">
      <c r="A756" s="79"/>
      <c r="B756" s="79"/>
      <c r="C756" s="80"/>
      <c r="D756" s="81"/>
      <c r="E756" s="81"/>
      <c r="F756" s="81"/>
      <c r="H756" s="79"/>
    </row>
    <row r="757" spans="1:8">
      <c r="A757" s="79"/>
      <c r="B757" s="79"/>
      <c r="C757" s="80"/>
      <c r="D757" s="81"/>
      <c r="E757" s="81"/>
      <c r="F757" s="81"/>
      <c r="H757" s="79"/>
    </row>
    <row r="758" spans="1:8">
      <c r="A758" s="79"/>
      <c r="B758" s="79"/>
      <c r="C758" s="80"/>
      <c r="D758" s="81"/>
      <c r="E758" s="81"/>
      <c r="F758" s="81"/>
      <c r="H758" s="79"/>
    </row>
    <row r="759" spans="1:8">
      <c r="A759" s="79"/>
      <c r="B759" s="79"/>
      <c r="C759" s="80"/>
      <c r="D759" s="81"/>
      <c r="E759" s="81"/>
      <c r="F759" s="81"/>
      <c r="H759" s="79"/>
    </row>
    <row r="760" spans="1:8">
      <c r="A760" s="79"/>
      <c r="B760" s="79"/>
      <c r="C760" s="80"/>
      <c r="D760" s="81"/>
      <c r="E760" s="81"/>
      <c r="F760" s="81"/>
      <c r="H760" s="79"/>
    </row>
    <row r="761" spans="1:8">
      <c r="A761" s="79"/>
      <c r="B761" s="79"/>
      <c r="C761" s="80"/>
      <c r="D761" s="81"/>
      <c r="E761" s="81"/>
      <c r="F761" s="81"/>
      <c r="H761" s="79"/>
    </row>
    <row r="762" spans="1:8">
      <c r="A762" s="79"/>
      <c r="B762" s="79"/>
      <c r="C762" s="80"/>
      <c r="D762" s="81"/>
      <c r="E762" s="81"/>
      <c r="F762" s="81"/>
      <c r="H762" s="79"/>
    </row>
    <row r="763" spans="1:8">
      <c r="A763" s="79"/>
      <c r="B763" s="79"/>
      <c r="C763" s="80"/>
      <c r="D763" s="81"/>
      <c r="E763" s="81"/>
      <c r="F763" s="81"/>
      <c r="H763" s="79"/>
    </row>
    <row r="764" spans="1:8">
      <c r="A764" s="79"/>
      <c r="B764" s="79"/>
      <c r="C764" s="80"/>
      <c r="D764" s="81"/>
      <c r="E764" s="81"/>
      <c r="F764" s="81"/>
      <c r="H764" s="79"/>
    </row>
    <row r="765" spans="1:8">
      <c r="A765" s="79"/>
      <c r="B765" s="79"/>
      <c r="C765" s="80"/>
      <c r="D765" s="81"/>
      <c r="E765" s="81"/>
      <c r="F765" s="81"/>
      <c r="H765" s="79"/>
    </row>
    <row r="766" spans="1:8">
      <c r="A766" s="79"/>
      <c r="B766" s="79"/>
      <c r="C766" s="80"/>
      <c r="D766" s="81"/>
      <c r="E766" s="81"/>
      <c r="F766" s="81"/>
      <c r="H766" s="79"/>
    </row>
    <row r="767" spans="1:8">
      <c r="A767" s="79"/>
      <c r="B767" s="79"/>
      <c r="C767" s="80"/>
      <c r="D767" s="81"/>
      <c r="E767" s="81"/>
      <c r="F767" s="81"/>
      <c r="H767" s="79"/>
    </row>
    <row r="768" spans="1:8">
      <c r="A768" s="79"/>
      <c r="B768" s="79"/>
      <c r="C768" s="80"/>
      <c r="D768" s="81"/>
      <c r="E768" s="81"/>
      <c r="F768" s="81"/>
      <c r="H768" s="79"/>
    </row>
    <row r="769" spans="1:8">
      <c r="A769" s="79"/>
      <c r="B769" s="79"/>
      <c r="C769" s="80"/>
      <c r="D769" s="81"/>
      <c r="E769" s="81"/>
      <c r="F769" s="81"/>
      <c r="H769" s="79"/>
    </row>
    <row r="770" spans="1:8">
      <c r="A770" s="79"/>
      <c r="B770" s="79"/>
      <c r="C770" s="80"/>
      <c r="D770" s="81"/>
      <c r="E770" s="81"/>
      <c r="F770" s="81"/>
      <c r="H770" s="79"/>
    </row>
    <row r="771" spans="1:8">
      <c r="A771" s="79"/>
      <c r="B771" s="79"/>
      <c r="C771" s="80"/>
      <c r="D771" s="81"/>
      <c r="E771" s="81"/>
      <c r="F771" s="81"/>
      <c r="H771" s="79"/>
    </row>
    <row r="772" spans="1:8">
      <c r="A772" s="79"/>
      <c r="B772" s="79"/>
      <c r="C772" s="80"/>
      <c r="D772" s="81"/>
      <c r="E772" s="81"/>
      <c r="F772" s="81"/>
      <c r="H772" s="79"/>
    </row>
    <row r="773" spans="1:8">
      <c r="A773" s="79"/>
      <c r="B773" s="79"/>
      <c r="C773" s="80"/>
      <c r="D773" s="81"/>
      <c r="E773" s="81"/>
      <c r="F773" s="81"/>
      <c r="H773" s="79"/>
    </row>
    <row r="774" spans="1:8">
      <c r="A774" s="79"/>
      <c r="B774" s="79"/>
      <c r="C774" s="80"/>
      <c r="D774" s="81"/>
      <c r="E774" s="81"/>
      <c r="F774" s="81"/>
      <c r="H774" s="79"/>
    </row>
    <row r="775" spans="1:8">
      <c r="A775" s="79"/>
      <c r="B775" s="79"/>
      <c r="C775" s="80"/>
      <c r="D775" s="81"/>
      <c r="E775" s="81"/>
      <c r="F775" s="81"/>
      <c r="H775" s="79"/>
    </row>
    <row r="776" spans="1:8">
      <c r="A776" s="79"/>
      <c r="B776" s="79"/>
      <c r="C776" s="80"/>
      <c r="D776" s="81"/>
      <c r="E776" s="81"/>
      <c r="F776" s="81"/>
      <c r="H776" s="79"/>
    </row>
    <row r="777" spans="1:8">
      <c r="A777" s="79"/>
      <c r="B777" s="79"/>
      <c r="C777" s="80"/>
      <c r="D777" s="81"/>
      <c r="E777" s="81"/>
      <c r="F777" s="81"/>
      <c r="H777" s="79"/>
    </row>
    <row r="778" spans="1:8">
      <c r="A778" s="79"/>
      <c r="B778" s="79"/>
      <c r="C778" s="80"/>
      <c r="D778" s="81"/>
      <c r="E778" s="81"/>
      <c r="F778" s="81"/>
      <c r="H778" s="79"/>
    </row>
    <row r="779" spans="1:8">
      <c r="A779" s="79"/>
      <c r="B779" s="79"/>
      <c r="C779" s="80"/>
      <c r="D779" s="81"/>
      <c r="E779" s="81"/>
      <c r="F779" s="81"/>
      <c r="H779" s="79"/>
    </row>
    <row r="780" spans="1:8">
      <c r="A780" s="79"/>
      <c r="B780" s="79"/>
      <c r="C780" s="80"/>
      <c r="D780" s="81"/>
      <c r="E780" s="81"/>
      <c r="F780" s="81"/>
      <c r="H780" s="79"/>
    </row>
    <row r="781" spans="1:8">
      <c r="A781" s="79"/>
      <c r="B781" s="79"/>
      <c r="C781" s="80"/>
      <c r="D781" s="81"/>
      <c r="E781" s="81"/>
      <c r="F781" s="81"/>
      <c r="H781" s="79"/>
    </row>
    <row r="782" spans="1:8">
      <c r="A782" s="79"/>
      <c r="B782" s="79"/>
      <c r="C782" s="80"/>
      <c r="D782" s="81"/>
      <c r="E782" s="81"/>
      <c r="F782" s="81"/>
      <c r="H782" s="79"/>
    </row>
    <row r="783" spans="1:8">
      <c r="A783" s="79"/>
      <c r="B783" s="79"/>
      <c r="C783" s="80"/>
      <c r="D783" s="81"/>
      <c r="E783" s="81"/>
      <c r="F783" s="81"/>
      <c r="H783" s="79"/>
    </row>
    <row r="784" spans="1:8">
      <c r="A784" s="79"/>
      <c r="B784" s="79"/>
      <c r="C784" s="80"/>
      <c r="D784" s="81"/>
      <c r="E784" s="81"/>
      <c r="F784" s="81"/>
      <c r="H784" s="79"/>
    </row>
    <row r="785" spans="1:8">
      <c r="A785" s="79"/>
      <c r="B785" s="79"/>
      <c r="C785" s="80"/>
      <c r="D785" s="81"/>
      <c r="E785" s="81"/>
      <c r="F785" s="81"/>
      <c r="H785" s="79"/>
    </row>
    <row r="786" spans="1:8">
      <c r="A786" s="79"/>
      <c r="B786" s="79"/>
      <c r="C786" s="80"/>
      <c r="D786" s="81"/>
      <c r="E786" s="81"/>
      <c r="F786" s="81"/>
      <c r="H786" s="79"/>
    </row>
    <row r="787" spans="1:8">
      <c r="A787" s="79"/>
      <c r="B787" s="79"/>
      <c r="C787" s="80"/>
      <c r="D787" s="81"/>
      <c r="E787" s="81"/>
      <c r="F787" s="81"/>
      <c r="H787" s="79"/>
    </row>
    <row r="788" spans="1:8">
      <c r="A788" s="79"/>
      <c r="B788" s="79"/>
      <c r="C788" s="80"/>
      <c r="D788" s="81"/>
      <c r="E788" s="81"/>
      <c r="F788" s="81"/>
      <c r="H788" s="79"/>
    </row>
    <row r="789" spans="1:8">
      <c r="A789" s="79"/>
      <c r="B789" s="79"/>
      <c r="C789" s="80"/>
      <c r="D789" s="81"/>
      <c r="E789" s="81"/>
      <c r="F789" s="81"/>
      <c r="H789" s="79"/>
    </row>
    <row r="790" spans="1:8">
      <c r="A790" s="79"/>
      <c r="B790" s="79"/>
      <c r="C790" s="80"/>
      <c r="D790" s="81"/>
      <c r="E790" s="81"/>
      <c r="F790" s="81"/>
      <c r="H790" s="79"/>
    </row>
    <row r="791" spans="1:8">
      <c r="A791" s="79"/>
      <c r="B791" s="79"/>
      <c r="C791" s="80"/>
      <c r="D791" s="81"/>
      <c r="E791" s="81"/>
      <c r="F791" s="81"/>
      <c r="H791" s="79"/>
    </row>
    <row r="792" spans="1:8">
      <c r="A792" s="79"/>
      <c r="B792" s="79"/>
      <c r="C792" s="80"/>
      <c r="D792" s="81"/>
      <c r="E792" s="81"/>
      <c r="F792" s="81"/>
      <c r="H792" s="79"/>
    </row>
    <row r="793" spans="1:8">
      <c r="A793" s="79"/>
      <c r="B793" s="79"/>
      <c r="C793" s="80"/>
      <c r="D793" s="81"/>
      <c r="E793" s="81"/>
      <c r="F793" s="81"/>
      <c r="H793" s="79"/>
    </row>
    <row r="794" spans="1:8">
      <c r="A794" s="79"/>
      <c r="B794" s="79"/>
      <c r="C794" s="80"/>
      <c r="D794" s="81"/>
      <c r="E794" s="81"/>
      <c r="F794" s="81"/>
      <c r="H794" s="79"/>
    </row>
    <row r="795" spans="1:8">
      <c r="A795" s="79"/>
      <c r="B795" s="79"/>
      <c r="C795" s="80"/>
      <c r="D795" s="81"/>
      <c r="E795" s="81"/>
      <c r="F795" s="81"/>
      <c r="H795" s="79"/>
    </row>
    <row r="796" spans="1:8">
      <c r="A796" s="79"/>
      <c r="B796" s="79"/>
      <c r="C796" s="80"/>
      <c r="D796" s="81"/>
      <c r="E796" s="81"/>
      <c r="F796" s="81"/>
      <c r="H796" s="79"/>
    </row>
    <row r="797" spans="1:8">
      <c r="A797" s="79"/>
      <c r="B797" s="79"/>
      <c r="C797" s="80"/>
      <c r="D797" s="81"/>
      <c r="E797" s="81"/>
      <c r="F797" s="81"/>
      <c r="H797" s="79"/>
    </row>
    <row r="798" spans="1:8">
      <c r="A798" s="79"/>
      <c r="B798" s="79"/>
      <c r="C798" s="80"/>
      <c r="D798" s="81"/>
      <c r="E798" s="81"/>
      <c r="F798" s="81"/>
      <c r="H798" s="79"/>
    </row>
    <row r="799" spans="1:8">
      <c r="A799" s="79"/>
      <c r="B799" s="79"/>
      <c r="C799" s="80"/>
      <c r="D799" s="81"/>
      <c r="E799" s="81"/>
      <c r="F799" s="81"/>
      <c r="H799" s="79"/>
    </row>
    <row r="800" spans="1:8">
      <c r="A800" s="79"/>
      <c r="B800" s="79"/>
      <c r="C800" s="80"/>
      <c r="D800" s="81"/>
      <c r="E800" s="81"/>
      <c r="F800" s="81"/>
      <c r="H800" s="79"/>
    </row>
    <row r="801" spans="1:8">
      <c r="A801" s="79"/>
      <c r="B801" s="79"/>
      <c r="C801" s="80"/>
      <c r="D801" s="81"/>
      <c r="E801" s="81"/>
      <c r="F801" s="81"/>
      <c r="H801" s="79"/>
    </row>
    <row r="802" spans="1:8">
      <c r="A802" s="79"/>
      <c r="B802" s="79"/>
      <c r="C802" s="80"/>
      <c r="D802" s="81"/>
      <c r="E802" s="81"/>
      <c r="F802" s="81"/>
      <c r="H802" s="79"/>
    </row>
    <row r="803" spans="1:8">
      <c r="A803" s="79"/>
      <c r="B803" s="79"/>
      <c r="C803" s="80"/>
      <c r="D803" s="81"/>
      <c r="E803" s="81"/>
      <c r="F803" s="81"/>
      <c r="H803" s="79"/>
    </row>
    <row r="804" spans="1:8">
      <c r="A804" s="79"/>
      <c r="B804" s="79"/>
      <c r="C804" s="80"/>
      <c r="D804" s="81"/>
      <c r="E804" s="81"/>
      <c r="F804" s="81"/>
      <c r="H804" s="79"/>
    </row>
    <row r="805" spans="1:8">
      <c r="A805" s="79"/>
      <c r="B805" s="79"/>
      <c r="C805" s="80"/>
      <c r="D805" s="81"/>
      <c r="E805" s="81"/>
      <c r="F805" s="81"/>
      <c r="H805" s="79"/>
    </row>
    <row r="806" spans="1:8">
      <c r="A806" s="79"/>
      <c r="B806" s="79"/>
      <c r="C806" s="80"/>
      <c r="D806" s="81"/>
      <c r="E806" s="81"/>
      <c r="F806" s="81"/>
      <c r="H806" s="79"/>
    </row>
    <row r="807" spans="1:8">
      <c r="A807" s="79"/>
      <c r="B807" s="79"/>
      <c r="C807" s="80"/>
      <c r="D807" s="81"/>
      <c r="E807" s="81"/>
      <c r="F807" s="81"/>
      <c r="H807" s="79"/>
    </row>
    <row r="808" spans="1:8">
      <c r="A808" s="79"/>
      <c r="B808" s="79"/>
      <c r="C808" s="80"/>
      <c r="D808" s="81"/>
      <c r="E808" s="81"/>
      <c r="F808" s="81"/>
      <c r="H808" s="79"/>
    </row>
    <row r="809" spans="1:8">
      <c r="A809" s="79"/>
      <c r="B809" s="79"/>
      <c r="C809" s="80"/>
      <c r="D809" s="81"/>
      <c r="E809" s="81"/>
      <c r="F809" s="81"/>
      <c r="H809" s="79"/>
    </row>
    <row r="810" spans="1:8">
      <c r="A810" s="79"/>
      <c r="B810" s="79"/>
      <c r="C810" s="80"/>
      <c r="D810" s="81"/>
      <c r="E810" s="81"/>
      <c r="F810" s="81"/>
      <c r="H810" s="79"/>
    </row>
    <row r="811" spans="1:8">
      <c r="A811" s="79"/>
      <c r="B811" s="79"/>
      <c r="C811" s="80"/>
      <c r="D811" s="81"/>
      <c r="E811" s="81"/>
      <c r="F811" s="81"/>
      <c r="H811" s="79"/>
    </row>
    <row r="812" spans="1:8">
      <c r="A812" s="79"/>
      <c r="B812" s="79"/>
      <c r="C812" s="80"/>
      <c r="D812" s="81"/>
      <c r="E812" s="81"/>
      <c r="F812" s="81"/>
      <c r="H812" s="79"/>
    </row>
    <row r="813" spans="1:8">
      <c r="A813" s="79"/>
      <c r="B813" s="79"/>
      <c r="C813" s="80"/>
      <c r="D813" s="81"/>
      <c r="E813" s="81"/>
      <c r="F813" s="81"/>
      <c r="H813" s="79"/>
    </row>
    <row r="814" spans="1:8">
      <c r="A814" s="79"/>
      <c r="B814" s="79"/>
      <c r="C814" s="80"/>
      <c r="D814" s="81"/>
      <c r="E814" s="81"/>
      <c r="F814" s="81"/>
      <c r="H814" s="79"/>
    </row>
    <row r="815" spans="1:8">
      <c r="A815" s="79"/>
      <c r="B815" s="79"/>
      <c r="C815" s="80"/>
      <c r="D815" s="81"/>
      <c r="E815" s="81"/>
      <c r="F815" s="81"/>
      <c r="H815" s="79"/>
    </row>
    <row r="816" spans="1:8">
      <c r="A816" s="79"/>
      <c r="B816" s="79"/>
      <c r="C816" s="80"/>
      <c r="D816" s="81"/>
      <c r="E816" s="81"/>
      <c r="F816" s="81"/>
      <c r="H816" s="79"/>
    </row>
    <row r="817" spans="1:8">
      <c r="A817" s="79"/>
      <c r="B817" s="79"/>
      <c r="C817" s="80"/>
      <c r="D817" s="81"/>
      <c r="E817" s="81"/>
      <c r="F817" s="81"/>
      <c r="H817" s="79"/>
    </row>
    <row r="818" spans="1:8">
      <c r="A818" s="79"/>
      <c r="B818" s="79"/>
      <c r="C818" s="80"/>
      <c r="D818" s="81"/>
      <c r="E818" s="81"/>
      <c r="F818" s="81"/>
      <c r="H818" s="79"/>
    </row>
    <row r="819" spans="1:8">
      <c r="A819" s="79"/>
      <c r="B819" s="79"/>
      <c r="C819" s="80"/>
      <c r="D819" s="81"/>
      <c r="E819" s="81"/>
      <c r="F819" s="81"/>
      <c r="H819" s="79"/>
    </row>
    <row r="820" spans="1:8">
      <c r="A820" s="79"/>
      <c r="B820" s="79"/>
      <c r="C820" s="80"/>
      <c r="D820" s="81"/>
      <c r="E820" s="81"/>
      <c r="F820" s="81"/>
      <c r="H820" s="79"/>
    </row>
    <row r="821" spans="1:8">
      <c r="A821" s="79"/>
      <c r="B821" s="79"/>
      <c r="C821" s="80"/>
      <c r="D821" s="81"/>
      <c r="E821" s="81"/>
      <c r="F821" s="81"/>
      <c r="H821" s="79"/>
    </row>
    <row r="822" spans="1:8">
      <c r="A822" s="79"/>
      <c r="B822" s="79"/>
      <c r="C822" s="80"/>
      <c r="D822" s="81"/>
      <c r="E822" s="81"/>
      <c r="F822" s="81"/>
      <c r="H822" s="79"/>
    </row>
    <row r="823" spans="1:8">
      <c r="A823" s="79"/>
      <c r="B823" s="79"/>
      <c r="C823" s="80"/>
      <c r="D823" s="81"/>
      <c r="E823" s="81"/>
      <c r="F823" s="81"/>
      <c r="H823" s="79"/>
    </row>
    <row r="824" spans="1:8">
      <c r="A824" s="79"/>
      <c r="B824" s="79"/>
      <c r="C824" s="80"/>
      <c r="D824" s="81"/>
      <c r="E824" s="81"/>
      <c r="F824" s="81"/>
      <c r="H824" s="79"/>
    </row>
    <row r="825" spans="1:8">
      <c r="A825" s="79"/>
      <c r="B825" s="79"/>
      <c r="C825" s="80"/>
      <c r="D825" s="81"/>
      <c r="E825" s="81"/>
      <c r="F825" s="81"/>
      <c r="H825" s="79"/>
    </row>
    <row r="826" spans="1:8">
      <c r="A826" s="79"/>
      <c r="B826" s="79"/>
      <c r="C826" s="80"/>
      <c r="D826" s="81"/>
      <c r="E826" s="81"/>
      <c r="F826" s="81"/>
      <c r="H826" s="79"/>
    </row>
    <row r="827" spans="1:8">
      <c r="A827" s="79"/>
      <c r="B827" s="79"/>
      <c r="C827" s="80"/>
      <c r="D827" s="81"/>
      <c r="E827" s="81"/>
      <c r="F827" s="81"/>
      <c r="H827" s="79"/>
    </row>
    <row r="828" spans="1:8">
      <c r="A828" s="79"/>
      <c r="B828" s="79"/>
      <c r="C828" s="80"/>
      <c r="D828" s="81"/>
      <c r="E828" s="81"/>
      <c r="F828" s="81"/>
      <c r="H828" s="79"/>
    </row>
    <row r="829" spans="1:8">
      <c r="A829" s="79"/>
      <c r="B829" s="79"/>
      <c r="C829" s="80"/>
      <c r="D829" s="81"/>
      <c r="E829" s="81"/>
      <c r="F829" s="81"/>
      <c r="H829" s="79"/>
    </row>
    <row r="830" spans="1:8">
      <c r="A830" s="79"/>
      <c r="B830" s="79"/>
      <c r="C830" s="80"/>
      <c r="D830" s="81"/>
      <c r="E830" s="81"/>
      <c r="F830" s="81"/>
      <c r="H830" s="79"/>
    </row>
    <row r="831" spans="1:8">
      <c r="A831" s="79"/>
      <c r="B831" s="79"/>
      <c r="C831" s="80"/>
      <c r="D831" s="81"/>
      <c r="E831" s="81"/>
      <c r="F831" s="81"/>
      <c r="H831" s="79"/>
    </row>
    <row r="832" spans="1:8">
      <c r="A832" s="79"/>
      <c r="B832" s="79"/>
      <c r="C832" s="80"/>
      <c r="D832" s="81"/>
      <c r="E832" s="81"/>
      <c r="F832" s="81"/>
      <c r="H832" s="79"/>
    </row>
    <row r="833" spans="1:8">
      <c r="A833" s="79"/>
      <c r="B833" s="79"/>
      <c r="C833" s="80"/>
      <c r="D833" s="81"/>
      <c r="E833" s="81"/>
      <c r="F833" s="81"/>
      <c r="H833" s="79"/>
    </row>
    <row r="834" spans="1:8">
      <c r="A834" s="79"/>
      <c r="B834" s="79"/>
      <c r="C834" s="80"/>
      <c r="D834" s="81"/>
      <c r="E834" s="81"/>
      <c r="F834" s="81"/>
      <c r="H834" s="79"/>
    </row>
    <row r="835" spans="1:8">
      <c r="A835" s="79"/>
      <c r="B835" s="79"/>
      <c r="C835" s="80"/>
      <c r="D835" s="81"/>
      <c r="E835" s="81"/>
      <c r="F835" s="81"/>
      <c r="H835" s="79"/>
    </row>
    <row r="836" spans="1:8">
      <c r="A836" s="79"/>
      <c r="B836" s="79"/>
      <c r="C836" s="80"/>
      <c r="D836" s="81"/>
      <c r="E836" s="81"/>
      <c r="F836" s="81"/>
      <c r="H836" s="79"/>
    </row>
    <row r="837" spans="1:8">
      <c r="A837" s="79"/>
      <c r="B837" s="79"/>
      <c r="C837" s="80"/>
      <c r="D837" s="81"/>
      <c r="E837" s="81"/>
      <c r="F837" s="81"/>
      <c r="H837" s="79"/>
    </row>
    <row r="838" spans="1:8">
      <c r="A838" s="79"/>
      <c r="B838" s="79"/>
      <c r="C838" s="80"/>
      <c r="D838" s="81"/>
      <c r="E838" s="81"/>
      <c r="F838" s="81"/>
      <c r="H838" s="79"/>
    </row>
    <row r="839" spans="1:8">
      <c r="A839" s="79"/>
      <c r="B839" s="79"/>
      <c r="C839" s="80"/>
      <c r="D839" s="81"/>
      <c r="E839" s="81"/>
      <c r="F839" s="81"/>
      <c r="H839" s="79"/>
    </row>
    <row r="840" spans="1:8">
      <c r="A840" s="79"/>
      <c r="B840" s="79"/>
      <c r="C840" s="80"/>
      <c r="D840" s="81"/>
      <c r="E840" s="81"/>
      <c r="F840" s="81"/>
      <c r="H840" s="79"/>
    </row>
    <row r="841" spans="1:8">
      <c r="A841" s="79"/>
      <c r="B841" s="79"/>
      <c r="C841" s="80"/>
      <c r="D841" s="81"/>
      <c r="E841" s="81"/>
      <c r="F841" s="81"/>
      <c r="H841" s="79"/>
    </row>
    <row r="842" spans="1:8">
      <c r="A842" s="79"/>
      <c r="B842" s="79"/>
      <c r="C842" s="80"/>
      <c r="D842" s="81"/>
      <c r="E842" s="81"/>
      <c r="F842" s="81"/>
      <c r="H842" s="79"/>
    </row>
    <row r="843" spans="1:8">
      <c r="A843" s="79"/>
      <c r="B843" s="79"/>
      <c r="C843" s="80"/>
      <c r="D843" s="81"/>
      <c r="E843" s="81"/>
      <c r="F843" s="81"/>
      <c r="H843" s="79"/>
    </row>
    <row r="844" spans="1:8">
      <c r="A844" s="79"/>
      <c r="B844" s="79"/>
      <c r="C844" s="80"/>
      <c r="D844" s="81"/>
      <c r="E844" s="81"/>
      <c r="F844" s="81"/>
      <c r="H844" s="79"/>
    </row>
    <row r="845" spans="1:8">
      <c r="A845" s="79"/>
      <c r="B845" s="79"/>
      <c r="C845" s="80"/>
      <c r="D845" s="81"/>
      <c r="E845" s="81"/>
      <c r="F845" s="81"/>
      <c r="H845" s="79"/>
    </row>
    <row r="846" spans="1:8">
      <c r="A846" s="79"/>
      <c r="B846" s="79"/>
      <c r="C846" s="80"/>
      <c r="D846" s="81"/>
      <c r="E846" s="81"/>
      <c r="F846" s="81"/>
      <c r="H846" s="79"/>
    </row>
    <row r="847" spans="1:8">
      <c r="A847" s="79"/>
      <c r="B847" s="79"/>
      <c r="C847" s="80"/>
      <c r="D847" s="81"/>
      <c r="E847" s="81"/>
      <c r="F847" s="81"/>
      <c r="H847" s="79"/>
    </row>
    <row r="848" spans="1:8">
      <c r="A848" s="79"/>
      <c r="B848" s="79"/>
      <c r="C848" s="80"/>
      <c r="D848" s="81"/>
      <c r="E848" s="81"/>
      <c r="F848" s="81"/>
      <c r="H848" s="79"/>
    </row>
    <row r="849" spans="1:8">
      <c r="A849" s="79"/>
      <c r="B849" s="79"/>
      <c r="C849" s="80"/>
      <c r="D849" s="81"/>
      <c r="E849" s="81"/>
      <c r="F849" s="81"/>
      <c r="H849" s="79"/>
    </row>
    <row r="850" spans="1:8">
      <c r="A850" s="79"/>
      <c r="B850" s="79"/>
      <c r="C850" s="80"/>
      <c r="D850" s="81"/>
      <c r="E850" s="81"/>
      <c r="F850" s="81"/>
      <c r="H850" s="79"/>
    </row>
    <row r="851" spans="1:8">
      <c r="A851" s="79"/>
      <c r="B851" s="79"/>
      <c r="C851" s="80"/>
      <c r="D851" s="81"/>
      <c r="E851" s="81"/>
      <c r="F851" s="81"/>
      <c r="H851" s="79"/>
    </row>
    <row r="852" spans="1:8">
      <c r="A852" s="79"/>
      <c r="B852" s="79"/>
      <c r="C852" s="80"/>
      <c r="D852" s="81"/>
      <c r="E852" s="81"/>
      <c r="F852" s="81"/>
      <c r="H852" s="79"/>
    </row>
    <row r="853" spans="1:8">
      <c r="A853" s="79"/>
      <c r="B853" s="79"/>
      <c r="C853" s="80"/>
      <c r="D853" s="81"/>
      <c r="E853" s="81"/>
      <c r="F853" s="81"/>
      <c r="H853" s="79"/>
    </row>
    <row r="854" spans="1:8">
      <c r="A854" s="79"/>
      <c r="B854" s="79"/>
      <c r="C854" s="80"/>
      <c r="D854" s="81"/>
      <c r="E854" s="81"/>
      <c r="F854" s="81"/>
      <c r="H854" s="79"/>
    </row>
    <row r="855" spans="1:8">
      <c r="A855" s="79"/>
      <c r="B855" s="79"/>
      <c r="C855" s="80"/>
      <c r="D855" s="81"/>
      <c r="E855" s="81"/>
      <c r="F855" s="81"/>
      <c r="H855" s="79"/>
    </row>
    <row r="856" spans="1:8">
      <c r="A856" s="79"/>
      <c r="B856" s="79"/>
      <c r="C856" s="80"/>
      <c r="D856" s="81"/>
      <c r="E856" s="81"/>
      <c r="F856" s="81"/>
      <c r="H856" s="79"/>
    </row>
    <row r="857" spans="1:8">
      <c r="A857" s="79"/>
      <c r="B857" s="79"/>
      <c r="C857" s="80"/>
      <c r="D857" s="81"/>
      <c r="E857" s="81"/>
      <c r="F857" s="81"/>
      <c r="H857" s="79"/>
    </row>
    <row r="858" spans="1:8">
      <c r="A858" s="79"/>
      <c r="B858" s="79"/>
      <c r="C858" s="80"/>
      <c r="D858" s="81"/>
      <c r="E858" s="81"/>
      <c r="F858" s="81"/>
      <c r="H858" s="79"/>
    </row>
    <row r="859" spans="1:8">
      <c r="A859" s="79"/>
      <c r="B859" s="79"/>
      <c r="C859" s="80"/>
      <c r="D859" s="81"/>
      <c r="E859" s="81"/>
      <c r="F859" s="81"/>
      <c r="H859" s="79"/>
    </row>
    <row r="860" spans="1:8">
      <c r="A860" s="79"/>
      <c r="B860" s="79"/>
      <c r="C860" s="80"/>
      <c r="D860" s="81"/>
      <c r="E860" s="81"/>
      <c r="F860" s="81"/>
      <c r="H860" s="79"/>
    </row>
    <row r="861" spans="1:8">
      <c r="A861" s="79"/>
      <c r="B861" s="79"/>
      <c r="C861" s="80"/>
      <c r="D861" s="81"/>
      <c r="E861" s="81"/>
      <c r="F861" s="81"/>
      <c r="H861" s="79"/>
    </row>
    <row r="862" spans="1:8">
      <c r="A862" s="79"/>
      <c r="B862" s="79"/>
      <c r="C862" s="80"/>
      <c r="D862" s="81"/>
      <c r="E862" s="81"/>
      <c r="F862" s="81"/>
      <c r="H862" s="79"/>
    </row>
    <row r="863" spans="1:8">
      <c r="A863" s="79"/>
      <c r="B863" s="79"/>
      <c r="C863" s="80"/>
      <c r="D863" s="81"/>
      <c r="E863" s="81"/>
      <c r="F863" s="81"/>
      <c r="H863" s="79"/>
    </row>
    <row r="864" spans="1:8">
      <c r="A864" s="79"/>
      <c r="B864" s="79"/>
      <c r="C864" s="80"/>
      <c r="D864" s="81"/>
      <c r="E864" s="81"/>
      <c r="F864" s="81"/>
      <c r="H864" s="79"/>
    </row>
    <row r="865" spans="1:8">
      <c r="A865" s="79"/>
      <c r="B865" s="79"/>
      <c r="C865" s="80"/>
      <c r="D865" s="81"/>
      <c r="E865" s="81"/>
      <c r="F865" s="81"/>
      <c r="H865" s="79"/>
    </row>
    <row r="866" spans="1:8">
      <c r="A866" s="79"/>
      <c r="B866" s="79"/>
      <c r="C866" s="80"/>
      <c r="D866" s="81"/>
      <c r="E866" s="81"/>
      <c r="F866" s="81"/>
      <c r="H866" s="79"/>
    </row>
    <row r="867" spans="1:8">
      <c r="A867" s="79"/>
      <c r="B867" s="79"/>
      <c r="C867" s="80"/>
      <c r="D867" s="81"/>
      <c r="E867" s="81"/>
      <c r="F867" s="81"/>
      <c r="H867" s="79"/>
    </row>
    <row r="868" spans="1:8">
      <c r="A868" s="79"/>
      <c r="B868" s="79"/>
      <c r="C868" s="80"/>
      <c r="D868" s="81"/>
      <c r="E868" s="81"/>
      <c r="F868" s="81"/>
      <c r="H868" s="79"/>
    </row>
    <row r="869" spans="1:8">
      <c r="A869" s="79"/>
      <c r="B869" s="79"/>
      <c r="C869" s="80"/>
      <c r="D869" s="81"/>
      <c r="E869" s="81"/>
      <c r="F869" s="81"/>
      <c r="H869" s="79"/>
    </row>
    <row r="870" spans="1:8">
      <c r="A870" s="79"/>
      <c r="B870" s="79"/>
      <c r="C870" s="80"/>
      <c r="D870" s="81"/>
      <c r="E870" s="81"/>
      <c r="F870" s="81"/>
      <c r="H870" s="79"/>
    </row>
    <row r="871" spans="1:8">
      <c r="A871" s="79"/>
      <c r="B871" s="79"/>
      <c r="C871" s="80"/>
      <c r="D871" s="81"/>
      <c r="E871" s="81"/>
      <c r="F871" s="81"/>
      <c r="H871" s="79"/>
    </row>
    <row r="872" spans="1:8">
      <c r="A872" s="79"/>
      <c r="B872" s="79"/>
      <c r="C872" s="80"/>
      <c r="D872" s="81"/>
      <c r="E872" s="81"/>
      <c r="F872" s="81"/>
      <c r="H872" s="79"/>
    </row>
    <row r="873" spans="1:8">
      <c r="A873" s="79"/>
      <c r="B873" s="79"/>
      <c r="C873" s="80"/>
      <c r="D873" s="81"/>
      <c r="E873" s="81"/>
      <c r="F873" s="81"/>
      <c r="H873" s="79"/>
    </row>
    <row r="874" spans="1:8">
      <c r="A874" s="79"/>
      <c r="B874" s="79"/>
      <c r="C874" s="80"/>
      <c r="D874" s="81"/>
      <c r="E874" s="81"/>
      <c r="F874" s="81"/>
      <c r="H874" s="79"/>
    </row>
    <row r="875" spans="1:8">
      <c r="A875" s="79"/>
      <c r="B875" s="79"/>
      <c r="C875" s="80"/>
      <c r="D875" s="81"/>
      <c r="E875" s="81"/>
      <c r="F875" s="81"/>
      <c r="H875" s="79"/>
    </row>
    <row r="876" spans="1:8">
      <c r="A876" s="79"/>
      <c r="B876" s="79"/>
      <c r="C876" s="80"/>
      <c r="D876" s="81"/>
      <c r="E876" s="81"/>
      <c r="F876" s="81"/>
      <c r="H876" s="79"/>
    </row>
    <row r="877" spans="1:8">
      <c r="A877" s="79"/>
      <c r="B877" s="79"/>
      <c r="C877" s="80"/>
      <c r="D877" s="81"/>
      <c r="E877" s="81"/>
      <c r="F877" s="81"/>
      <c r="H877" s="79"/>
    </row>
    <row r="878" spans="1:8">
      <c r="A878" s="79"/>
      <c r="B878" s="79"/>
      <c r="C878" s="80"/>
      <c r="D878" s="81"/>
      <c r="E878" s="81"/>
      <c r="F878" s="81"/>
      <c r="H878" s="79"/>
    </row>
    <row r="879" spans="1:8">
      <c r="A879" s="79"/>
      <c r="B879" s="79"/>
      <c r="C879" s="80"/>
      <c r="D879" s="81"/>
      <c r="E879" s="81"/>
      <c r="F879" s="81"/>
      <c r="H879" s="79"/>
    </row>
    <row r="880" spans="1:8">
      <c r="A880" s="79"/>
      <c r="B880" s="79"/>
      <c r="C880" s="80"/>
      <c r="D880" s="81"/>
      <c r="E880" s="81"/>
      <c r="F880" s="81"/>
      <c r="H880" s="79"/>
    </row>
    <row r="881" spans="1:8">
      <c r="A881" s="79"/>
      <c r="B881" s="79"/>
      <c r="C881" s="80"/>
      <c r="D881" s="81"/>
      <c r="E881" s="81"/>
      <c r="F881" s="81"/>
      <c r="H881" s="79"/>
    </row>
    <row r="882" spans="1:8">
      <c r="A882" s="79"/>
      <c r="B882" s="79"/>
      <c r="C882" s="80"/>
      <c r="D882" s="81"/>
      <c r="E882" s="81"/>
      <c r="F882" s="81"/>
      <c r="H882" s="79"/>
    </row>
    <row r="883" spans="1:8">
      <c r="A883" s="79"/>
      <c r="B883" s="79"/>
      <c r="C883" s="80"/>
      <c r="D883" s="81"/>
      <c r="E883" s="81"/>
      <c r="F883" s="81"/>
      <c r="H883" s="79"/>
    </row>
    <row r="884" spans="1:8">
      <c r="A884" s="79"/>
      <c r="B884" s="79"/>
      <c r="C884" s="80"/>
      <c r="D884" s="81"/>
      <c r="E884" s="81"/>
      <c r="F884" s="81"/>
      <c r="H884" s="79"/>
    </row>
    <row r="885" spans="1:8">
      <c r="A885" s="79"/>
      <c r="B885" s="79"/>
      <c r="C885" s="80"/>
      <c r="D885" s="81"/>
      <c r="E885" s="81"/>
      <c r="F885" s="81"/>
      <c r="H885" s="79"/>
    </row>
    <row r="886" spans="1:8">
      <c r="A886" s="79"/>
      <c r="B886" s="79"/>
      <c r="C886" s="80"/>
      <c r="D886" s="81"/>
      <c r="E886" s="81"/>
      <c r="F886" s="81"/>
      <c r="H886" s="79"/>
    </row>
    <row r="887" spans="1:8">
      <c r="A887" s="79"/>
      <c r="B887" s="79"/>
      <c r="C887" s="80"/>
      <c r="D887" s="81"/>
      <c r="E887" s="81"/>
      <c r="F887" s="81"/>
      <c r="H887" s="79"/>
    </row>
    <row r="888" spans="1:8">
      <c r="A888" s="79"/>
      <c r="B888" s="79"/>
      <c r="C888" s="80"/>
      <c r="D888" s="81"/>
      <c r="E888" s="81"/>
      <c r="F888" s="81"/>
      <c r="H888" s="79"/>
    </row>
    <row r="889" spans="1:8">
      <c r="A889" s="79"/>
      <c r="B889" s="79"/>
      <c r="C889" s="80"/>
      <c r="D889" s="81"/>
      <c r="E889" s="81"/>
      <c r="F889" s="81"/>
      <c r="H889" s="79"/>
    </row>
    <row r="890" spans="1:8">
      <c r="A890" s="79"/>
      <c r="B890" s="79"/>
      <c r="C890" s="80"/>
      <c r="D890" s="81"/>
      <c r="E890" s="81"/>
      <c r="F890" s="81"/>
      <c r="H890" s="79"/>
    </row>
    <row r="891" spans="1:8">
      <c r="A891" s="79"/>
      <c r="B891" s="79"/>
      <c r="C891" s="80"/>
      <c r="D891" s="81"/>
      <c r="E891" s="81"/>
      <c r="F891" s="81"/>
      <c r="H891" s="79"/>
    </row>
    <row r="892" spans="1:8">
      <c r="A892" s="79"/>
      <c r="B892" s="79"/>
      <c r="C892" s="80"/>
      <c r="D892" s="81"/>
      <c r="E892" s="81"/>
      <c r="F892" s="81"/>
      <c r="H892" s="79"/>
    </row>
    <row r="893" spans="1:8">
      <c r="A893" s="79"/>
      <c r="B893" s="79"/>
      <c r="C893" s="80"/>
      <c r="D893" s="81"/>
      <c r="E893" s="81"/>
      <c r="F893" s="81"/>
      <c r="H893" s="79"/>
    </row>
    <row r="894" spans="1:8">
      <c r="A894" s="79"/>
      <c r="B894" s="79"/>
      <c r="C894" s="80"/>
      <c r="D894" s="81"/>
      <c r="E894" s="81"/>
      <c r="F894" s="81"/>
      <c r="H894" s="79"/>
    </row>
    <row r="895" spans="1:8">
      <c r="A895" s="79"/>
      <c r="B895" s="79"/>
      <c r="C895" s="80"/>
      <c r="D895" s="81"/>
      <c r="E895" s="81"/>
      <c r="F895" s="81"/>
      <c r="H895" s="79"/>
    </row>
    <row r="896" spans="1:8">
      <c r="A896" s="79"/>
      <c r="B896" s="79"/>
      <c r="C896" s="80"/>
      <c r="D896" s="81"/>
      <c r="E896" s="81"/>
      <c r="F896" s="81"/>
      <c r="H896" s="79"/>
    </row>
    <row r="897" spans="1:8">
      <c r="A897" s="79"/>
      <c r="B897" s="79"/>
      <c r="C897" s="80"/>
      <c r="D897" s="81"/>
      <c r="E897" s="81"/>
      <c r="F897" s="81"/>
      <c r="H897" s="79"/>
    </row>
    <row r="898" spans="1:8">
      <c r="A898" s="79"/>
      <c r="B898" s="79"/>
      <c r="C898" s="80"/>
      <c r="D898" s="81"/>
      <c r="E898" s="81"/>
      <c r="F898" s="81"/>
      <c r="H898" s="79"/>
    </row>
    <row r="899" spans="1:8">
      <c r="A899" s="79"/>
      <c r="B899" s="79"/>
      <c r="C899" s="80"/>
      <c r="D899" s="81"/>
      <c r="E899" s="81"/>
      <c r="F899" s="81"/>
      <c r="H899" s="79"/>
    </row>
    <row r="900" spans="1:8">
      <c r="A900" s="79"/>
      <c r="B900" s="79"/>
      <c r="C900" s="80"/>
      <c r="D900" s="81"/>
      <c r="E900" s="81"/>
      <c r="F900" s="81"/>
      <c r="H900" s="79"/>
    </row>
    <row r="901" spans="1:8">
      <c r="A901" s="79"/>
      <c r="B901" s="79"/>
      <c r="C901" s="80"/>
      <c r="D901" s="81"/>
      <c r="E901" s="81"/>
      <c r="F901" s="81"/>
      <c r="H901" s="79"/>
    </row>
    <row r="902" spans="1:8">
      <c r="A902" s="79"/>
      <c r="B902" s="79"/>
      <c r="C902" s="80"/>
      <c r="D902" s="81"/>
      <c r="E902" s="81"/>
      <c r="F902" s="81"/>
      <c r="H902" s="79"/>
    </row>
    <row r="903" spans="1:8">
      <c r="A903" s="79"/>
      <c r="B903" s="79"/>
      <c r="C903" s="80"/>
      <c r="D903" s="81"/>
      <c r="E903" s="81"/>
      <c r="F903" s="81"/>
      <c r="H903" s="79"/>
    </row>
    <row r="904" spans="1:8">
      <c r="A904" s="79"/>
      <c r="B904" s="79"/>
      <c r="C904" s="80"/>
      <c r="D904" s="81"/>
      <c r="E904" s="81"/>
      <c r="F904" s="81"/>
      <c r="H904" s="79"/>
    </row>
    <row r="905" spans="1:8">
      <c r="A905" s="79"/>
      <c r="B905" s="79"/>
      <c r="C905" s="80"/>
      <c r="D905" s="81"/>
      <c r="E905" s="81"/>
      <c r="F905" s="81"/>
      <c r="H905" s="79"/>
    </row>
    <row r="906" spans="1:8">
      <c r="A906" s="79"/>
      <c r="B906" s="79"/>
      <c r="C906" s="80"/>
      <c r="D906" s="81"/>
      <c r="E906" s="81"/>
      <c r="F906" s="81"/>
      <c r="H906" s="79"/>
    </row>
    <row r="907" spans="1:8">
      <c r="A907" s="79"/>
      <c r="B907" s="79"/>
      <c r="C907" s="80"/>
      <c r="D907" s="81"/>
      <c r="E907" s="81"/>
      <c r="F907" s="81"/>
      <c r="H907" s="79"/>
    </row>
    <row r="908" spans="1:8">
      <c r="A908" s="79"/>
      <c r="B908" s="79"/>
      <c r="C908" s="80"/>
      <c r="D908" s="81"/>
      <c r="E908" s="81"/>
      <c r="F908" s="81"/>
      <c r="H908" s="79"/>
    </row>
    <row r="909" spans="1:8">
      <c r="A909" s="79"/>
      <c r="B909" s="79"/>
      <c r="C909" s="80"/>
      <c r="D909" s="81"/>
      <c r="E909" s="81"/>
      <c r="F909" s="81"/>
      <c r="H909" s="79"/>
    </row>
    <row r="910" spans="1:8">
      <c r="A910" s="79"/>
      <c r="B910" s="79"/>
      <c r="C910" s="80"/>
      <c r="D910" s="81"/>
      <c r="E910" s="81"/>
      <c r="F910" s="81"/>
      <c r="H910" s="79"/>
    </row>
    <row r="911" spans="1:8">
      <c r="A911" s="79"/>
      <c r="B911" s="79"/>
      <c r="C911" s="80"/>
      <c r="D911" s="81"/>
      <c r="E911" s="81"/>
      <c r="F911" s="81"/>
      <c r="H911" s="79"/>
    </row>
    <row r="912" spans="1:8">
      <c r="A912" s="79"/>
      <c r="B912" s="79"/>
      <c r="C912" s="80"/>
      <c r="D912" s="81"/>
      <c r="E912" s="81"/>
      <c r="F912" s="81"/>
      <c r="H912" s="79"/>
    </row>
    <row r="913" spans="1:8">
      <c r="A913" s="79"/>
      <c r="B913" s="79"/>
      <c r="C913" s="80"/>
      <c r="D913" s="81"/>
      <c r="E913" s="81"/>
      <c r="F913" s="81"/>
      <c r="H913" s="79"/>
    </row>
    <row r="914" spans="1:8">
      <c r="A914" s="79"/>
      <c r="B914" s="79"/>
      <c r="C914" s="80"/>
      <c r="D914" s="81"/>
      <c r="E914" s="81"/>
      <c r="F914" s="81"/>
      <c r="H914" s="79"/>
    </row>
    <row r="915" spans="1:8">
      <c r="A915" s="79"/>
      <c r="B915" s="79"/>
      <c r="C915" s="80"/>
      <c r="D915" s="81"/>
      <c r="E915" s="81"/>
      <c r="F915" s="81"/>
      <c r="H915" s="79"/>
    </row>
    <row r="916" spans="1:8">
      <c r="A916" s="79"/>
      <c r="B916" s="79"/>
      <c r="C916" s="80"/>
      <c r="D916" s="81"/>
      <c r="E916" s="81"/>
      <c r="F916" s="81"/>
      <c r="H916" s="79"/>
    </row>
    <row r="917" spans="1:8">
      <c r="A917" s="79"/>
      <c r="B917" s="79"/>
      <c r="C917" s="80"/>
      <c r="D917" s="81"/>
      <c r="E917" s="81"/>
      <c r="F917" s="81"/>
      <c r="H917" s="79"/>
    </row>
    <row r="918" spans="1:8">
      <c r="A918" s="79"/>
      <c r="B918" s="79"/>
      <c r="C918" s="80"/>
      <c r="D918" s="81"/>
      <c r="E918" s="81"/>
      <c r="F918" s="81"/>
      <c r="H918" s="79"/>
    </row>
    <row r="919" spans="1:8">
      <c r="A919" s="79"/>
      <c r="B919" s="79"/>
      <c r="C919" s="80"/>
      <c r="D919" s="81"/>
      <c r="E919" s="81"/>
      <c r="F919" s="81"/>
      <c r="H919" s="79"/>
    </row>
    <row r="920" spans="1:8">
      <c r="A920" s="79"/>
      <c r="B920" s="79"/>
      <c r="C920" s="80"/>
      <c r="D920" s="81"/>
      <c r="E920" s="81"/>
      <c r="F920" s="81"/>
      <c r="H920" s="79"/>
    </row>
    <row r="921" spans="1:8">
      <c r="A921" s="79"/>
      <c r="B921" s="79"/>
      <c r="C921" s="80"/>
      <c r="D921" s="81"/>
      <c r="E921" s="81"/>
      <c r="F921" s="81"/>
      <c r="H921" s="79"/>
    </row>
    <row r="922" spans="1:8">
      <c r="A922" s="79"/>
      <c r="B922" s="79"/>
      <c r="C922" s="80"/>
      <c r="D922" s="81"/>
      <c r="E922" s="81"/>
      <c r="F922" s="81"/>
      <c r="H922" s="79"/>
    </row>
    <row r="923" spans="1:8">
      <c r="A923" s="79"/>
      <c r="B923" s="79"/>
      <c r="C923" s="80"/>
      <c r="D923" s="81"/>
      <c r="E923" s="81"/>
      <c r="F923" s="81"/>
      <c r="H923" s="79"/>
    </row>
    <row r="924" spans="1:8">
      <c r="A924" s="79"/>
      <c r="B924" s="79"/>
      <c r="C924" s="80"/>
      <c r="D924" s="81"/>
      <c r="E924" s="81"/>
      <c r="F924" s="81"/>
      <c r="H924" s="79"/>
    </row>
    <row r="925" spans="1:8">
      <c r="A925" s="79"/>
      <c r="B925" s="79"/>
      <c r="C925" s="80"/>
      <c r="D925" s="81"/>
      <c r="E925" s="81"/>
      <c r="F925" s="81"/>
      <c r="H925" s="79"/>
    </row>
    <row r="926" spans="1:8">
      <c r="A926" s="79"/>
      <c r="B926" s="79"/>
      <c r="C926" s="80"/>
      <c r="D926" s="81"/>
      <c r="E926" s="81"/>
      <c r="F926" s="81"/>
      <c r="H926" s="79"/>
    </row>
    <row r="927" spans="1:8">
      <c r="A927" s="79"/>
      <c r="B927" s="79"/>
      <c r="C927" s="80"/>
      <c r="D927" s="81"/>
      <c r="E927" s="81"/>
      <c r="F927" s="81"/>
      <c r="H927" s="79"/>
    </row>
    <row r="928" spans="1:8">
      <c r="A928" s="79"/>
      <c r="B928" s="79"/>
      <c r="C928" s="80"/>
      <c r="D928" s="81"/>
      <c r="E928" s="81"/>
      <c r="F928" s="81"/>
      <c r="H928" s="79"/>
    </row>
    <row r="929" spans="1:8">
      <c r="A929" s="79"/>
      <c r="B929" s="79"/>
      <c r="C929" s="80"/>
      <c r="D929" s="81"/>
      <c r="E929" s="81"/>
      <c r="F929" s="81"/>
      <c r="H929" s="79"/>
    </row>
    <row r="930" spans="1:8">
      <c r="A930" s="79"/>
      <c r="B930" s="79"/>
      <c r="C930" s="80"/>
      <c r="D930" s="81"/>
      <c r="E930" s="81"/>
      <c r="F930" s="81"/>
      <c r="H930" s="79"/>
    </row>
    <row r="931" spans="1:8">
      <c r="A931" s="79"/>
      <c r="B931" s="79"/>
      <c r="C931" s="80"/>
      <c r="D931" s="81"/>
      <c r="E931" s="81"/>
      <c r="F931" s="81"/>
      <c r="H931" s="79"/>
    </row>
    <row r="932" spans="1:8">
      <c r="A932" s="79"/>
      <c r="B932" s="79"/>
      <c r="C932" s="80"/>
      <c r="D932" s="81"/>
      <c r="E932" s="81"/>
      <c r="F932" s="81"/>
      <c r="H932" s="79"/>
    </row>
    <row r="933" spans="1:8">
      <c r="A933" s="79"/>
      <c r="B933" s="79"/>
      <c r="C933" s="80"/>
      <c r="D933" s="81"/>
      <c r="E933" s="81"/>
      <c r="F933" s="81"/>
      <c r="H933" s="79"/>
    </row>
    <row r="934" spans="1:8">
      <c r="A934" s="79"/>
      <c r="B934" s="79"/>
      <c r="C934" s="80"/>
      <c r="D934" s="81"/>
      <c r="E934" s="81"/>
      <c r="F934" s="81"/>
      <c r="H934" s="79"/>
    </row>
    <row r="935" spans="1:8">
      <c r="A935" s="79"/>
      <c r="B935" s="79"/>
      <c r="C935" s="80"/>
      <c r="D935" s="81"/>
      <c r="E935" s="81"/>
      <c r="F935" s="81"/>
      <c r="H935" s="79"/>
    </row>
    <row r="936" spans="1:8">
      <c r="A936" s="79"/>
      <c r="B936" s="79"/>
      <c r="C936" s="80"/>
      <c r="D936" s="81"/>
      <c r="E936" s="81"/>
      <c r="F936" s="81"/>
      <c r="H936" s="79"/>
    </row>
    <row r="937" spans="1:8">
      <c r="A937" s="79"/>
      <c r="B937" s="79"/>
      <c r="C937" s="80"/>
      <c r="D937" s="81"/>
      <c r="E937" s="81"/>
      <c r="F937" s="81"/>
      <c r="H937" s="79"/>
    </row>
    <row r="938" spans="1:8">
      <c r="A938" s="79"/>
      <c r="B938" s="79"/>
      <c r="C938" s="80"/>
      <c r="D938" s="81"/>
      <c r="E938" s="81"/>
      <c r="F938" s="81"/>
      <c r="H938" s="79"/>
    </row>
    <row r="939" spans="1:8">
      <c r="A939" s="79"/>
      <c r="B939" s="79"/>
      <c r="C939" s="80"/>
      <c r="D939" s="81"/>
      <c r="E939" s="81"/>
      <c r="F939" s="81"/>
      <c r="H939" s="79"/>
    </row>
    <row r="940" spans="1:8">
      <c r="A940" s="79"/>
      <c r="B940" s="79"/>
      <c r="C940" s="80"/>
      <c r="D940" s="81"/>
      <c r="E940" s="81"/>
      <c r="F940" s="81"/>
      <c r="H940" s="79"/>
    </row>
    <row r="941" spans="1:8">
      <c r="A941" s="79"/>
      <c r="B941" s="79"/>
      <c r="C941" s="80"/>
      <c r="D941" s="81"/>
      <c r="E941" s="81"/>
      <c r="F941" s="81"/>
      <c r="H941" s="79"/>
    </row>
    <row r="942" spans="1:8">
      <c r="A942" s="79"/>
      <c r="B942" s="79"/>
      <c r="C942" s="80"/>
      <c r="D942" s="81"/>
      <c r="E942" s="81"/>
      <c r="F942" s="81"/>
      <c r="H942" s="79"/>
    </row>
    <row r="943" spans="1:8">
      <c r="A943" s="79"/>
      <c r="B943" s="79"/>
      <c r="C943" s="80"/>
      <c r="D943" s="81"/>
      <c r="E943" s="81"/>
      <c r="F943" s="81"/>
      <c r="H943" s="79"/>
    </row>
    <row r="944" spans="1:8">
      <c r="A944" s="79"/>
      <c r="B944" s="79"/>
      <c r="C944" s="80"/>
      <c r="D944" s="81"/>
      <c r="E944" s="81"/>
      <c r="F944" s="81"/>
      <c r="H944" s="79"/>
    </row>
    <row r="945" spans="1:8">
      <c r="A945" s="79"/>
      <c r="B945" s="79"/>
      <c r="C945" s="80"/>
      <c r="D945" s="81"/>
      <c r="E945" s="81"/>
      <c r="F945" s="81"/>
      <c r="H945" s="79"/>
    </row>
    <row r="946" spans="1:8">
      <c r="A946" s="79"/>
      <c r="B946" s="79"/>
      <c r="C946" s="80"/>
      <c r="D946" s="81"/>
      <c r="E946" s="81"/>
      <c r="F946" s="81"/>
      <c r="H946" s="79"/>
    </row>
    <row r="947" spans="1:8">
      <c r="A947" s="79"/>
      <c r="B947" s="79"/>
      <c r="C947" s="80"/>
      <c r="D947" s="81"/>
      <c r="E947" s="81"/>
      <c r="F947" s="81"/>
      <c r="H947" s="79"/>
    </row>
    <row r="948" spans="1:8">
      <c r="A948" s="79"/>
      <c r="B948" s="79"/>
      <c r="C948" s="80"/>
      <c r="D948" s="81"/>
      <c r="E948" s="81"/>
      <c r="F948" s="81"/>
      <c r="H948" s="79"/>
    </row>
    <row r="949" spans="1:8">
      <c r="A949" s="79"/>
      <c r="B949" s="79"/>
      <c r="C949" s="80"/>
      <c r="D949" s="81"/>
      <c r="E949" s="81"/>
      <c r="F949" s="81"/>
      <c r="H949" s="79"/>
    </row>
    <row r="950" spans="1:8">
      <c r="A950" s="79"/>
      <c r="B950" s="79"/>
      <c r="C950" s="80"/>
      <c r="D950" s="81"/>
      <c r="E950" s="81"/>
      <c r="F950" s="81"/>
      <c r="H950" s="79"/>
    </row>
    <row r="951" spans="1:8">
      <c r="A951" s="79"/>
      <c r="B951" s="79"/>
      <c r="C951" s="80"/>
      <c r="D951" s="81"/>
      <c r="E951" s="81"/>
      <c r="F951" s="81"/>
      <c r="H951" s="79"/>
    </row>
    <row r="952" spans="1:8">
      <c r="A952" s="79"/>
      <c r="B952" s="79"/>
      <c r="C952" s="80"/>
      <c r="D952" s="81"/>
      <c r="E952" s="81"/>
      <c r="F952" s="81"/>
      <c r="H952" s="79"/>
    </row>
    <row r="953" spans="1:8">
      <c r="A953" s="79"/>
      <c r="B953" s="79"/>
      <c r="C953" s="80"/>
      <c r="D953" s="81"/>
      <c r="E953" s="81"/>
      <c r="F953" s="81"/>
      <c r="H953" s="79"/>
    </row>
    <row r="954" spans="1:8">
      <c r="A954" s="79"/>
      <c r="B954" s="79"/>
      <c r="C954" s="80"/>
      <c r="D954" s="81"/>
      <c r="E954" s="81"/>
      <c r="F954" s="81"/>
      <c r="H954" s="79"/>
    </row>
    <row r="955" spans="1:8">
      <c r="A955" s="79"/>
      <c r="B955" s="79"/>
      <c r="C955" s="80"/>
      <c r="D955" s="81"/>
      <c r="E955" s="81"/>
      <c r="F955" s="81"/>
      <c r="H955" s="79"/>
    </row>
    <row r="956" spans="1:8">
      <c r="A956" s="79"/>
      <c r="B956" s="79"/>
      <c r="C956" s="80"/>
      <c r="D956" s="81"/>
      <c r="E956" s="81"/>
      <c r="F956" s="81"/>
      <c r="H956" s="79"/>
    </row>
    <row r="957" spans="1:8">
      <c r="A957" s="79"/>
      <c r="B957" s="79"/>
      <c r="C957" s="80"/>
      <c r="D957" s="81"/>
      <c r="E957" s="81"/>
      <c r="F957" s="81"/>
      <c r="H957" s="79"/>
    </row>
    <row r="958" spans="1:8">
      <c r="A958" s="79"/>
      <c r="B958" s="79"/>
      <c r="C958" s="80"/>
      <c r="D958" s="81"/>
      <c r="E958" s="81"/>
      <c r="F958" s="81"/>
      <c r="H958" s="79"/>
    </row>
    <row r="959" spans="1:8">
      <c r="A959" s="79"/>
      <c r="B959" s="79"/>
      <c r="C959" s="80"/>
      <c r="D959" s="81"/>
      <c r="E959" s="81"/>
      <c r="F959" s="81"/>
      <c r="H959" s="79"/>
    </row>
    <row r="960" spans="1:8">
      <c r="A960" s="79"/>
      <c r="B960" s="79"/>
      <c r="C960" s="80"/>
      <c r="D960" s="81"/>
      <c r="E960" s="81"/>
      <c r="F960" s="81"/>
      <c r="H960" s="79"/>
    </row>
    <row r="961" spans="1:8">
      <c r="A961" s="79"/>
      <c r="B961" s="79"/>
      <c r="C961" s="80"/>
      <c r="D961" s="81"/>
      <c r="E961" s="81"/>
      <c r="F961" s="81"/>
      <c r="H961" s="79"/>
    </row>
    <row r="962" spans="1:8">
      <c r="A962" s="79"/>
      <c r="B962" s="79"/>
      <c r="C962" s="80"/>
      <c r="D962" s="81"/>
      <c r="E962" s="81"/>
      <c r="F962" s="81"/>
      <c r="H962" s="79"/>
    </row>
    <row r="963" spans="1:8">
      <c r="A963" s="79"/>
      <c r="B963" s="79"/>
      <c r="C963" s="80"/>
      <c r="D963" s="81"/>
      <c r="E963" s="81"/>
      <c r="F963" s="81"/>
      <c r="H963" s="79"/>
    </row>
    <row r="964" spans="1:8">
      <c r="A964" s="79"/>
      <c r="B964" s="79"/>
      <c r="C964" s="80"/>
      <c r="D964" s="81"/>
      <c r="E964" s="81"/>
      <c r="F964" s="81"/>
      <c r="H964" s="79"/>
    </row>
    <row r="965" spans="1:8">
      <c r="A965" s="79"/>
      <c r="B965" s="79"/>
      <c r="C965" s="80"/>
      <c r="D965" s="81"/>
      <c r="E965" s="81"/>
      <c r="F965" s="81"/>
      <c r="H965" s="79"/>
    </row>
    <row r="966" spans="1:8">
      <c r="A966" s="79"/>
      <c r="B966" s="79"/>
      <c r="C966" s="80"/>
      <c r="D966" s="81"/>
      <c r="E966" s="81"/>
      <c r="F966" s="81"/>
      <c r="H966" s="79"/>
    </row>
    <row r="967" spans="1:8">
      <c r="A967" s="79"/>
      <c r="B967" s="79"/>
      <c r="C967" s="80"/>
      <c r="D967" s="81"/>
      <c r="E967" s="81"/>
      <c r="F967" s="81"/>
      <c r="H967" s="79"/>
    </row>
    <row r="968" spans="1:8">
      <c r="A968" s="79"/>
      <c r="B968" s="79"/>
      <c r="C968" s="80"/>
      <c r="D968" s="81"/>
      <c r="E968" s="81"/>
      <c r="F968" s="81"/>
      <c r="H968" s="79"/>
    </row>
    <row r="969" spans="1:8">
      <c r="A969" s="79"/>
      <c r="B969" s="79"/>
      <c r="C969" s="80"/>
      <c r="D969" s="81"/>
      <c r="E969" s="81"/>
      <c r="F969" s="81"/>
      <c r="H969" s="79"/>
    </row>
    <row r="970" spans="1:8">
      <c r="A970" s="79"/>
      <c r="B970" s="79"/>
      <c r="C970" s="80"/>
      <c r="D970" s="81"/>
      <c r="E970" s="81"/>
      <c r="F970" s="81"/>
      <c r="H970" s="79"/>
    </row>
    <row r="971" spans="1:8">
      <c r="A971" s="79"/>
      <c r="B971" s="79"/>
      <c r="C971" s="80"/>
      <c r="D971" s="81"/>
      <c r="E971" s="81"/>
      <c r="F971" s="81"/>
      <c r="H971" s="79"/>
    </row>
    <row r="972" spans="1:8">
      <c r="A972" s="79"/>
      <c r="B972" s="79"/>
      <c r="C972" s="80"/>
      <c r="D972" s="81"/>
      <c r="E972" s="81"/>
      <c r="F972" s="81"/>
      <c r="H972" s="79"/>
    </row>
    <row r="973" spans="1:8">
      <c r="A973" s="79"/>
      <c r="B973" s="79"/>
      <c r="C973" s="80"/>
      <c r="D973" s="81"/>
      <c r="E973" s="81"/>
      <c r="F973" s="81"/>
      <c r="H973" s="79"/>
    </row>
    <row r="974" spans="1:8">
      <c r="A974" s="79"/>
      <c r="B974" s="79"/>
      <c r="C974" s="80"/>
      <c r="D974" s="81"/>
      <c r="E974" s="81"/>
      <c r="F974" s="81"/>
      <c r="H974" s="79"/>
    </row>
    <row r="975" spans="1:8">
      <c r="A975" s="79"/>
      <c r="B975" s="79"/>
      <c r="C975" s="80"/>
      <c r="D975" s="81"/>
      <c r="E975" s="81"/>
      <c r="F975" s="81"/>
      <c r="H975" s="79"/>
    </row>
    <row r="976" spans="1:8">
      <c r="A976" s="79"/>
      <c r="B976" s="79"/>
      <c r="C976" s="80"/>
      <c r="D976" s="81"/>
      <c r="E976" s="81"/>
      <c r="F976" s="81"/>
      <c r="H976" s="79"/>
    </row>
    <row r="977" spans="1:8">
      <c r="A977" s="79"/>
      <c r="B977" s="79"/>
      <c r="C977" s="80"/>
      <c r="D977" s="81"/>
      <c r="E977" s="81"/>
      <c r="F977" s="81"/>
      <c r="H977" s="79"/>
    </row>
    <row r="978" spans="1:8">
      <c r="A978" s="79"/>
      <c r="B978" s="79"/>
      <c r="C978" s="80"/>
      <c r="D978" s="81"/>
      <c r="E978" s="81"/>
      <c r="F978" s="81"/>
      <c r="H978" s="79"/>
    </row>
    <row r="979" spans="1:8">
      <c r="A979" s="79"/>
      <c r="B979" s="79"/>
      <c r="C979" s="80"/>
      <c r="D979" s="81"/>
      <c r="E979" s="81"/>
      <c r="F979" s="81"/>
      <c r="H979" s="79"/>
    </row>
    <row r="980" spans="1:8">
      <c r="A980" s="79"/>
      <c r="B980" s="79"/>
      <c r="C980" s="80"/>
      <c r="D980" s="81"/>
      <c r="E980" s="81"/>
      <c r="F980" s="81"/>
      <c r="H980" s="79"/>
    </row>
    <row r="981" spans="1:8">
      <c r="A981" s="79"/>
      <c r="B981" s="79"/>
      <c r="C981" s="80"/>
      <c r="D981" s="81"/>
      <c r="E981" s="81"/>
      <c r="F981" s="81"/>
      <c r="H981" s="79"/>
    </row>
    <row r="982" spans="1:8">
      <c r="A982" s="79"/>
      <c r="B982" s="79"/>
      <c r="C982" s="80"/>
      <c r="D982" s="81"/>
      <c r="E982" s="81"/>
      <c r="F982" s="81"/>
      <c r="H982" s="79"/>
    </row>
    <row r="983" spans="1:8">
      <c r="A983" s="79"/>
      <c r="B983" s="79"/>
      <c r="C983" s="80"/>
      <c r="D983" s="81"/>
      <c r="E983" s="81"/>
      <c r="F983" s="81"/>
      <c r="H983" s="79"/>
    </row>
    <row r="984" spans="1:8">
      <c r="A984" s="79"/>
      <c r="B984" s="79"/>
      <c r="C984" s="80"/>
      <c r="D984" s="81"/>
      <c r="E984" s="81"/>
      <c r="F984" s="81"/>
      <c r="H984" s="79"/>
    </row>
    <row r="985" spans="1:8">
      <c r="A985" s="79"/>
      <c r="B985" s="79"/>
      <c r="C985" s="80"/>
      <c r="D985" s="81"/>
      <c r="E985" s="81"/>
      <c r="F985" s="81"/>
      <c r="H985" s="79"/>
    </row>
    <row r="986" spans="1:8">
      <c r="A986" s="79"/>
      <c r="B986" s="79"/>
      <c r="C986" s="80"/>
      <c r="D986" s="81"/>
      <c r="E986" s="81"/>
      <c r="F986" s="81"/>
      <c r="H986" s="79"/>
    </row>
    <row r="987" spans="1:8">
      <c r="A987" s="79"/>
      <c r="B987" s="79"/>
      <c r="C987" s="80"/>
      <c r="D987" s="81"/>
      <c r="E987" s="81"/>
      <c r="F987" s="81"/>
      <c r="H987" s="79"/>
    </row>
    <row r="988" spans="1:8">
      <c r="A988" s="79"/>
      <c r="B988" s="79"/>
      <c r="C988" s="80"/>
      <c r="D988" s="81"/>
      <c r="E988" s="81"/>
      <c r="F988" s="81"/>
      <c r="H988" s="79"/>
    </row>
    <row r="989" spans="1:8">
      <c r="A989" s="79"/>
      <c r="B989" s="79"/>
      <c r="C989" s="80"/>
      <c r="D989" s="81"/>
      <c r="E989" s="81"/>
      <c r="F989" s="81"/>
      <c r="H989" s="79"/>
    </row>
    <row r="990" spans="1:8">
      <c r="A990" s="79"/>
      <c r="B990" s="79"/>
      <c r="C990" s="80"/>
      <c r="D990" s="81"/>
      <c r="E990" s="81"/>
      <c r="F990" s="81"/>
      <c r="H990" s="79"/>
    </row>
    <row r="991" spans="1:8">
      <c r="A991" s="79"/>
      <c r="B991" s="79"/>
      <c r="C991" s="80"/>
      <c r="D991" s="81"/>
      <c r="E991" s="81"/>
      <c r="F991" s="81"/>
      <c r="H991" s="79"/>
    </row>
    <row r="992" spans="1:8">
      <c r="A992" s="79"/>
      <c r="B992" s="79"/>
      <c r="C992" s="80"/>
      <c r="D992" s="81"/>
      <c r="E992" s="81"/>
      <c r="F992" s="81"/>
      <c r="H992" s="79"/>
    </row>
    <row r="993" spans="1:8">
      <c r="A993" s="79"/>
      <c r="B993" s="79"/>
      <c r="C993" s="80"/>
      <c r="D993" s="81"/>
      <c r="E993" s="81"/>
      <c r="F993" s="81"/>
      <c r="H993" s="79"/>
    </row>
    <row r="994" spans="1:8">
      <c r="A994" s="79"/>
      <c r="B994" s="79"/>
      <c r="C994" s="80"/>
      <c r="D994" s="81"/>
      <c r="E994" s="81"/>
      <c r="F994" s="81"/>
      <c r="H994" s="79"/>
    </row>
    <row r="995" spans="1:8">
      <c r="A995" s="79"/>
      <c r="B995" s="79"/>
      <c r="C995" s="80"/>
      <c r="D995" s="81"/>
      <c r="E995" s="81"/>
      <c r="F995" s="81"/>
      <c r="H995" s="79"/>
    </row>
    <row r="996" spans="1:8">
      <c r="A996" s="79"/>
      <c r="B996" s="79"/>
      <c r="C996" s="80"/>
      <c r="D996" s="81"/>
      <c r="E996" s="81"/>
      <c r="F996" s="81"/>
      <c r="H996" s="79"/>
    </row>
    <row r="997" spans="1:8">
      <c r="A997" s="79"/>
      <c r="B997" s="79"/>
      <c r="C997" s="80"/>
      <c r="D997" s="81"/>
      <c r="E997" s="81"/>
      <c r="F997" s="81"/>
      <c r="H997" s="79"/>
    </row>
    <row r="998" spans="1:8">
      <c r="A998" s="79"/>
      <c r="B998" s="79"/>
      <c r="C998" s="80"/>
      <c r="D998" s="81"/>
      <c r="E998" s="81"/>
      <c r="F998" s="81"/>
      <c r="H998" s="79"/>
    </row>
    <row r="999" spans="1:8">
      <c r="A999" s="79"/>
      <c r="B999" s="79"/>
      <c r="C999" s="80"/>
      <c r="D999" s="81"/>
      <c r="E999" s="81"/>
      <c r="F999" s="81"/>
      <c r="H999" s="79"/>
    </row>
    <row r="1000" spans="1:8">
      <c r="A1000" s="79"/>
      <c r="B1000" s="79"/>
      <c r="C1000" s="80"/>
      <c r="D1000" s="81"/>
      <c r="E1000" s="81"/>
      <c r="F1000" s="81"/>
      <c r="H1000" s="79"/>
    </row>
    <row r="1001" spans="1:8">
      <c r="A1001" s="79"/>
      <c r="B1001" s="79"/>
      <c r="C1001" s="80"/>
      <c r="D1001" s="81"/>
      <c r="E1001" s="81"/>
      <c r="F1001" s="81"/>
      <c r="H1001" s="79"/>
    </row>
    <row r="1002" spans="1:8">
      <c r="A1002" s="79"/>
      <c r="B1002" s="79"/>
      <c r="C1002" s="80"/>
      <c r="D1002" s="81"/>
      <c r="E1002" s="81"/>
      <c r="F1002" s="81"/>
      <c r="H1002" s="79"/>
    </row>
    <row r="1003" spans="1:8">
      <c r="A1003" s="79"/>
      <c r="B1003" s="79"/>
      <c r="C1003" s="80"/>
      <c r="D1003" s="81"/>
      <c r="E1003" s="81"/>
      <c r="F1003" s="81"/>
      <c r="H1003" s="79"/>
    </row>
    <row r="1004" spans="1:8">
      <c r="A1004" s="79"/>
      <c r="B1004" s="79"/>
      <c r="C1004" s="80"/>
      <c r="D1004" s="81"/>
      <c r="E1004" s="81"/>
      <c r="F1004" s="81"/>
      <c r="H1004" s="79"/>
    </row>
    <row r="1005" spans="1:8">
      <c r="A1005" s="79"/>
      <c r="B1005" s="79"/>
      <c r="C1005" s="80"/>
      <c r="D1005" s="81"/>
      <c r="E1005" s="81"/>
      <c r="F1005" s="81"/>
      <c r="H1005" s="79"/>
    </row>
    <row r="1006" spans="1:8">
      <c r="A1006" s="79"/>
      <c r="B1006" s="79"/>
      <c r="C1006" s="80"/>
      <c r="D1006" s="81"/>
      <c r="E1006" s="81"/>
      <c r="F1006" s="81"/>
      <c r="H1006" s="79"/>
    </row>
    <row r="1007" spans="1:8">
      <c r="A1007" s="79"/>
      <c r="B1007" s="79"/>
      <c r="C1007" s="80"/>
      <c r="D1007" s="81"/>
      <c r="E1007" s="81"/>
      <c r="F1007" s="81"/>
      <c r="H1007" s="79"/>
    </row>
    <row r="1008" spans="1:8">
      <c r="A1008" s="79"/>
      <c r="B1008" s="79"/>
      <c r="C1008" s="80"/>
      <c r="D1008" s="81"/>
      <c r="E1008" s="81"/>
      <c r="F1008" s="81"/>
      <c r="H1008" s="79"/>
    </row>
    <row r="1009" spans="1:8">
      <c r="A1009" s="79"/>
      <c r="B1009" s="79"/>
      <c r="C1009" s="80"/>
      <c r="D1009" s="81"/>
      <c r="E1009" s="81"/>
      <c r="F1009" s="81"/>
      <c r="H1009" s="79"/>
    </row>
    <row r="1010" spans="1:8">
      <c r="A1010" s="79"/>
      <c r="B1010" s="79"/>
      <c r="C1010" s="80"/>
      <c r="D1010" s="81"/>
      <c r="E1010" s="81"/>
      <c r="F1010" s="81"/>
      <c r="H1010" s="79"/>
    </row>
    <row r="1011" spans="1:8">
      <c r="A1011" s="79"/>
      <c r="B1011" s="79"/>
      <c r="C1011" s="80"/>
      <c r="D1011" s="81"/>
      <c r="E1011" s="81"/>
      <c r="F1011" s="81"/>
      <c r="H1011" s="79"/>
    </row>
    <row r="1012" spans="1:8">
      <c r="A1012" s="79"/>
      <c r="B1012" s="79"/>
      <c r="C1012" s="80"/>
      <c r="D1012" s="81"/>
      <c r="E1012" s="81"/>
      <c r="F1012" s="81"/>
      <c r="H1012" s="79"/>
    </row>
    <row r="1013" spans="1:8">
      <c r="A1013" s="79"/>
      <c r="B1013" s="79"/>
      <c r="C1013" s="80"/>
      <c r="D1013" s="81"/>
      <c r="E1013" s="81"/>
      <c r="F1013" s="81"/>
      <c r="H1013" s="79"/>
    </row>
    <row r="1014" spans="1:8">
      <c r="A1014" s="79"/>
      <c r="B1014" s="79"/>
      <c r="C1014" s="80"/>
      <c r="D1014" s="81"/>
      <c r="E1014" s="81"/>
      <c r="F1014" s="81"/>
      <c r="H1014" s="79"/>
    </row>
    <row r="1015" spans="1:8">
      <c r="A1015" s="79"/>
      <c r="B1015" s="79"/>
      <c r="C1015" s="80"/>
      <c r="D1015" s="81"/>
      <c r="E1015" s="81"/>
      <c r="F1015" s="81"/>
      <c r="H1015" s="79"/>
    </row>
    <row r="1016" spans="1:8">
      <c r="A1016" s="79"/>
      <c r="B1016" s="79"/>
      <c r="C1016" s="80"/>
      <c r="D1016" s="81"/>
      <c r="E1016" s="81"/>
      <c r="F1016" s="81"/>
      <c r="H1016" s="79"/>
    </row>
    <row r="1017" spans="1:8">
      <c r="A1017" s="79"/>
      <c r="B1017" s="79"/>
      <c r="C1017" s="80"/>
      <c r="D1017" s="81"/>
      <c r="E1017" s="81"/>
      <c r="F1017" s="81"/>
      <c r="H1017" s="79"/>
    </row>
    <row r="1018" spans="1:8">
      <c r="A1018" s="79"/>
      <c r="B1018" s="79"/>
      <c r="C1018" s="80"/>
      <c r="D1018" s="81"/>
      <c r="E1018" s="81"/>
      <c r="F1018" s="81"/>
      <c r="H1018" s="79"/>
    </row>
    <row r="1019" spans="1:8">
      <c r="A1019" s="79"/>
      <c r="B1019" s="79"/>
      <c r="C1019" s="80"/>
      <c r="D1019" s="81"/>
      <c r="E1019" s="81"/>
      <c r="F1019" s="81"/>
      <c r="H1019" s="79"/>
    </row>
    <row r="1020" spans="1:8">
      <c r="A1020" s="79"/>
      <c r="B1020" s="79"/>
      <c r="C1020" s="80"/>
      <c r="D1020" s="81"/>
      <c r="E1020" s="81"/>
      <c r="F1020" s="81"/>
      <c r="H1020" s="79"/>
    </row>
    <row r="1021" spans="1:8">
      <c r="A1021" s="79"/>
      <c r="B1021" s="79"/>
      <c r="C1021" s="80"/>
      <c r="D1021" s="81"/>
      <c r="E1021" s="81"/>
      <c r="F1021" s="81"/>
      <c r="H1021" s="79"/>
    </row>
    <row r="1022" spans="1:8">
      <c r="A1022" s="79"/>
      <c r="B1022" s="79"/>
      <c r="C1022" s="80"/>
      <c r="D1022" s="81"/>
      <c r="E1022" s="81"/>
      <c r="F1022" s="81"/>
      <c r="H1022" s="79"/>
    </row>
    <row r="1023" spans="1:8">
      <c r="A1023" s="79"/>
      <c r="B1023" s="79"/>
      <c r="C1023" s="80"/>
      <c r="D1023" s="81"/>
      <c r="E1023" s="81"/>
      <c r="F1023" s="81"/>
      <c r="H1023" s="79"/>
    </row>
    <row r="1024" spans="1:8">
      <c r="A1024" s="79"/>
      <c r="B1024" s="79"/>
      <c r="C1024" s="80"/>
      <c r="D1024" s="81"/>
      <c r="E1024" s="81"/>
      <c r="F1024" s="81"/>
      <c r="H1024" s="79"/>
    </row>
    <row r="1025" spans="1:8">
      <c r="A1025" s="79"/>
      <c r="B1025" s="79"/>
      <c r="C1025" s="80"/>
      <c r="D1025" s="81"/>
      <c r="E1025" s="81"/>
      <c r="F1025" s="81"/>
      <c r="H1025" s="79"/>
    </row>
    <row r="1026" spans="1:8">
      <c r="A1026" s="79"/>
      <c r="B1026" s="79"/>
      <c r="C1026" s="80"/>
      <c r="D1026" s="81"/>
      <c r="E1026" s="81"/>
      <c r="F1026" s="81"/>
      <c r="H1026" s="79"/>
    </row>
    <row r="1027" spans="1:8">
      <c r="A1027" s="79"/>
      <c r="B1027" s="79"/>
      <c r="C1027" s="80"/>
      <c r="D1027" s="81"/>
      <c r="E1027" s="81"/>
      <c r="F1027" s="81"/>
      <c r="H1027" s="79"/>
    </row>
    <row r="1028" spans="1:8">
      <c r="A1028" s="79"/>
      <c r="B1028" s="79"/>
      <c r="C1028" s="80"/>
      <c r="D1028" s="81"/>
      <c r="E1028" s="81"/>
      <c r="F1028" s="81"/>
      <c r="H1028" s="79"/>
    </row>
    <row r="1029" spans="1:8">
      <c r="A1029" s="79"/>
      <c r="B1029" s="79"/>
      <c r="C1029" s="80"/>
      <c r="D1029" s="81"/>
      <c r="E1029" s="81"/>
      <c r="F1029" s="81"/>
      <c r="H1029" s="79"/>
    </row>
    <row r="1030" spans="1:8">
      <c r="A1030" s="79"/>
      <c r="B1030" s="79"/>
      <c r="C1030" s="80"/>
      <c r="D1030" s="81"/>
      <c r="E1030" s="81"/>
      <c r="F1030" s="81"/>
      <c r="H1030" s="79"/>
    </row>
    <row r="1031" spans="1:8">
      <c r="A1031" s="79"/>
      <c r="B1031" s="79"/>
      <c r="C1031" s="80"/>
      <c r="D1031" s="81"/>
      <c r="E1031" s="81"/>
      <c r="F1031" s="81"/>
      <c r="H1031" s="79"/>
    </row>
    <row r="1032" spans="1:8">
      <c r="A1032" s="79"/>
      <c r="B1032" s="79"/>
      <c r="C1032" s="80"/>
      <c r="D1032" s="81"/>
      <c r="E1032" s="81"/>
      <c r="F1032" s="81"/>
      <c r="H1032" s="79"/>
    </row>
    <row r="1033" spans="1:8">
      <c r="A1033" s="79"/>
      <c r="B1033" s="79"/>
      <c r="C1033" s="80"/>
      <c r="D1033" s="81"/>
      <c r="E1033" s="81"/>
      <c r="F1033" s="81"/>
      <c r="H1033" s="79"/>
    </row>
    <row r="1034" spans="1:8">
      <c r="A1034" s="79"/>
      <c r="B1034" s="79"/>
      <c r="C1034" s="80"/>
      <c r="D1034" s="81"/>
      <c r="E1034" s="81"/>
      <c r="F1034" s="81"/>
      <c r="H1034" s="79"/>
    </row>
    <row r="1035" spans="1:8">
      <c r="A1035" s="79"/>
      <c r="B1035" s="79"/>
      <c r="C1035" s="80"/>
      <c r="D1035" s="81"/>
      <c r="E1035" s="81"/>
      <c r="F1035" s="81"/>
      <c r="H1035" s="79"/>
    </row>
    <row r="1036" spans="1:8">
      <c r="A1036" s="79"/>
      <c r="B1036" s="79"/>
      <c r="C1036" s="80"/>
      <c r="D1036" s="81"/>
      <c r="E1036" s="81"/>
      <c r="F1036" s="81"/>
      <c r="H1036" s="79"/>
    </row>
    <row r="1037" spans="1:8">
      <c r="A1037" s="79"/>
      <c r="B1037" s="79"/>
      <c r="C1037" s="80"/>
      <c r="D1037" s="81"/>
      <c r="E1037" s="81"/>
      <c r="F1037" s="81"/>
      <c r="H1037" s="79"/>
    </row>
    <row r="1038" spans="1:8">
      <c r="A1038" s="79"/>
      <c r="B1038" s="79"/>
      <c r="C1038" s="80"/>
      <c r="D1038" s="81"/>
      <c r="E1038" s="81"/>
      <c r="F1038" s="81"/>
      <c r="H1038" s="79"/>
    </row>
    <row r="1039" spans="1:8">
      <c r="A1039" s="79"/>
      <c r="B1039" s="79"/>
      <c r="C1039" s="80"/>
      <c r="D1039" s="81"/>
      <c r="E1039" s="81"/>
      <c r="F1039" s="81"/>
      <c r="H1039" s="79"/>
    </row>
    <row r="1040" spans="1:8">
      <c r="A1040" s="79"/>
      <c r="B1040" s="79"/>
      <c r="C1040" s="80"/>
      <c r="D1040" s="81"/>
      <c r="E1040" s="81"/>
      <c r="F1040" s="81"/>
      <c r="H1040" s="79"/>
    </row>
    <row r="1041" spans="1:8">
      <c r="A1041" s="79"/>
      <c r="B1041" s="79"/>
      <c r="C1041" s="80"/>
      <c r="D1041" s="81"/>
      <c r="E1041" s="81"/>
      <c r="F1041" s="81"/>
      <c r="H1041" s="79"/>
    </row>
    <row r="1042" spans="1:8">
      <c r="A1042" s="79"/>
      <c r="B1042" s="79"/>
      <c r="C1042" s="80"/>
      <c r="D1042" s="81"/>
      <c r="E1042" s="81"/>
      <c r="F1042" s="81"/>
      <c r="H1042" s="79"/>
    </row>
    <row r="1043" spans="1:8">
      <c r="A1043" s="79"/>
      <c r="B1043" s="79"/>
      <c r="C1043" s="80"/>
      <c r="D1043" s="81"/>
      <c r="E1043" s="81"/>
      <c r="F1043" s="81"/>
      <c r="H1043" s="79"/>
    </row>
    <row r="1044" spans="1:8">
      <c r="A1044" s="79"/>
      <c r="B1044" s="79"/>
      <c r="C1044" s="80"/>
      <c r="D1044" s="81"/>
      <c r="E1044" s="81"/>
      <c r="F1044" s="81"/>
      <c r="H1044" s="79"/>
    </row>
    <row r="1045" spans="1:8">
      <c r="A1045" s="79"/>
      <c r="B1045" s="79"/>
      <c r="C1045" s="80"/>
      <c r="D1045" s="81"/>
      <c r="E1045" s="81"/>
      <c r="F1045" s="81"/>
      <c r="H1045" s="79"/>
    </row>
    <row r="1046" spans="1:8">
      <c r="A1046" s="79"/>
      <c r="B1046" s="79"/>
      <c r="C1046" s="80"/>
      <c r="D1046" s="81"/>
      <c r="E1046" s="81"/>
      <c r="F1046" s="81"/>
      <c r="H1046" s="79"/>
    </row>
    <row r="1047" spans="1:8">
      <c r="A1047" s="79"/>
      <c r="B1047" s="79"/>
      <c r="C1047" s="80"/>
      <c r="D1047" s="81"/>
      <c r="E1047" s="81"/>
      <c r="F1047" s="81"/>
      <c r="H1047" s="79"/>
    </row>
    <row r="1048" spans="1:8">
      <c r="A1048" s="79"/>
      <c r="B1048" s="79"/>
      <c r="C1048" s="80"/>
      <c r="D1048" s="81"/>
      <c r="E1048" s="81"/>
      <c r="F1048" s="81"/>
      <c r="H1048" s="79"/>
    </row>
    <row r="1049" spans="1:8">
      <c r="A1049" s="79"/>
      <c r="B1049" s="79"/>
      <c r="C1049" s="80"/>
      <c r="D1049" s="81"/>
      <c r="E1049" s="81"/>
      <c r="F1049" s="81"/>
      <c r="H1049" s="79"/>
    </row>
    <row r="1050" spans="1:8">
      <c r="A1050" s="79"/>
      <c r="B1050" s="79"/>
      <c r="C1050" s="80"/>
      <c r="D1050" s="81"/>
      <c r="E1050" s="81"/>
      <c r="F1050" s="81"/>
      <c r="H1050" s="79"/>
    </row>
    <row r="1051" spans="1:8">
      <c r="A1051" s="79"/>
      <c r="B1051" s="79"/>
      <c r="C1051" s="80"/>
      <c r="D1051" s="81"/>
      <c r="E1051" s="81"/>
      <c r="F1051" s="81"/>
      <c r="H1051" s="79"/>
    </row>
    <row r="1052" spans="1:8">
      <c r="A1052" s="79"/>
      <c r="B1052" s="79"/>
      <c r="C1052" s="80"/>
      <c r="D1052" s="81"/>
      <c r="E1052" s="81"/>
      <c r="F1052" s="81"/>
      <c r="H1052" s="79"/>
    </row>
    <row r="1053" spans="1:8">
      <c r="A1053" s="79"/>
      <c r="B1053" s="79"/>
      <c r="C1053" s="80"/>
      <c r="D1053" s="81"/>
      <c r="E1053" s="81"/>
      <c r="F1053" s="81"/>
      <c r="H1053" s="79"/>
    </row>
    <row r="1054" spans="1:8">
      <c r="A1054" s="79"/>
      <c r="B1054" s="79"/>
      <c r="C1054" s="80"/>
      <c r="D1054" s="81"/>
      <c r="E1054" s="81"/>
      <c r="F1054" s="81"/>
      <c r="H1054" s="79"/>
    </row>
    <row r="1055" spans="1:8">
      <c r="A1055" s="79"/>
      <c r="B1055" s="79"/>
      <c r="C1055" s="80"/>
      <c r="D1055" s="81"/>
      <c r="E1055" s="81"/>
      <c r="F1055" s="81"/>
      <c r="H1055" s="79"/>
    </row>
    <row r="1056" spans="1:8">
      <c r="A1056" s="79"/>
      <c r="B1056" s="79"/>
      <c r="C1056" s="80"/>
      <c r="D1056" s="81"/>
      <c r="E1056" s="81"/>
      <c r="F1056" s="81"/>
      <c r="H1056" s="79"/>
    </row>
    <row r="1057" spans="1:8">
      <c r="A1057" s="79"/>
      <c r="B1057" s="79"/>
      <c r="C1057" s="80"/>
      <c r="D1057" s="81"/>
      <c r="E1057" s="81"/>
      <c r="F1057" s="81"/>
      <c r="H1057" s="79"/>
    </row>
    <row r="1058" spans="1:8">
      <c r="A1058" s="79"/>
      <c r="B1058" s="79"/>
      <c r="C1058" s="80"/>
      <c r="D1058" s="81"/>
      <c r="E1058" s="81"/>
      <c r="F1058" s="81"/>
      <c r="H1058" s="79"/>
    </row>
    <row r="1059" spans="1:8">
      <c r="A1059" s="79"/>
      <c r="B1059" s="79"/>
      <c r="C1059" s="80"/>
      <c r="D1059" s="81"/>
      <c r="E1059" s="81"/>
      <c r="F1059" s="81"/>
      <c r="H1059" s="79"/>
    </row>
    <row r="1060" spans="1:8">
      <c r="A1060" s="79"/>
      <c r="B1060" s="79"/>
      <c r="C1060" s="80"/>
      <c r="D1060" s="81"/>
      <c r="E1060" s="81"/>
      <c r="F1060" s="81"/>
      <c r="H1060" s="79"/>
    </row>
    <row r="1061" spans="1:8">
      <c r="A1061" s="79"/>
      <c r="B1061" s="79"/>
      <c r="C1061" s="80"/>
      <c r="D1061" s="81"/>
      <c r="E1061" s="81"/>
      <c r="F1061" s="81"/>
      <c r="H1061" s="79"/>
    </row>
    <row r="1062" spans="1:8">
      <c r="A1062" s="79"/>
      <c r="B1062" s="79"/>
      <c r="C1062" s="80"/>
      <c r="D1062" s="81"/>
      <c r="E1062" s="81"/>
      <c r="F1062" s="81"/>
      <c r="H1062" s="79"/>
    </row>
    <row r="1063" spans="1:8">
      <c r="A1063" s="79"/>
      <c r="B1063" s="79"/>
      <c r="C1063" s="80"/>
      <c r="D1063" s="81"/>
      <c r="E1063" s="81"/>
      <c r="F1063" s="81"/>
      <c r="H1063" s="79"/>
    </row>
    <row r="1064" spans="1:8">
      <c r="A1064" s="79"/>
      <c r="B1064" s="79"/>
      <c r="C1064" s="80"/>
      <c r="D1064" s="81"/>
      <c r="E1064" s="81"/>
      <c r="F1064" s="81"/>
      <c r="H1064" s="79"/>
    </row>
    <row r="1065" spans="1:8">
      <c r="A1065" s="79"/>
      <c r="B1065" s="79"/>
      <c r="C1065" s="80"/>
      <c r="D1065" s="81"/>
      <c r="E1065" s="81"/>
      <c r="F1065" s="81"/>
      <c r="H1065" s="79"/>
    </row>
    <row r="1066" spans="1:8">
      <c r="A1066" s="79"/>
      <c r="B1066" s="79"/>
      <c r="C1066" s="80"/>
      <c r="D1066" s="81"/>
      <c r="E1066" s="81"/>
      <c r="F1066" s="81"/>
      <c r="H1066" s="79"/>
    </row>
    <row r="1067" spans="1:8">
      <c r="A1067" s="79"/>
      <c r="B1067" s="79"/>
      <c r="C1067" s="80"/>
      <c r="D1067" s="81"/>
      <c r="E1067" s="81"/>
      <c r="F1067" s="81"/>
      <c r="H1067" s="79"/>
    </row>
    <row r="1068" spans="1:8">
      <c r="A1068" s="79"/>
      <c r="B1068" s="79"/>
      <c r="C1068" s="80"/>
      <c r="D1068" s="81"/>
      <c r="E1068" s="81"/>
      <c r="F1068" s="81"/>
      <c r="H1068" s="79"/>
    </row>
    <row r="1069" spans="1:8">
      <c r="A1069" s="79"/>
      <c r="B1069" s="79"/>
      <c r="C1069" s="80"/>
      <c r="D1069" s="81"/>
      <c r="E1069" s="81"/>
      <c r="F1069" s="81"/>
      <c r="H1069" s="79"/>
    </row>
    <row r="1070" spans="1:8">
      <c r="A1070" s="79"/>
      <c r="B1070" s="79"/>
      <c r="C1070" s="80"/>
      <c r="D1070" s="81"/>
      <c r="E1070" s="81"/>
      <c r="F1070" s="81"/>
      <c r="H1070" s="79"/>
    </row>
    <row r="1071" spans="1:8">
      <c r="A1071" s="79"/>
      <c r="B1071" s="79"/>
      <c r="C1071" s="80"/>
      <c r="D1071" s="81"/>
      <c r="E1071" s="81"/>
      <c r="F1071" s="81"/>
      <c r="H1071" s="79"/>
    </row>
    <row r="1072" spans="1:8">
      <c r="A1072" s="79"/>
      <c r="B1072" s="79"/>
      <c r="C1072" s="80"/>
      <c r="D1072" s="81"/>
      <c r="E1072" s="81"/>
      <c r="F1072" s="81"/>
      <c r="H1072" s="79"/>
    </row>
    <row r="1073" spans="1:8">
      <c r="A1073" s="79"/>
      <c r="B1073" s="79"/>
      <c r="C1073" s="80"/>
      <c r="D1073" s="81"/>
      <c r="E1073" s="81"/>
      <c r="F1073" s="81"/>
      <c r="H1073" s="79"/>
    </row>
    <row r="1074" spans="1:8">
      <c r="A1074" s="79"/>
      <c r="B1074" s="79"/>
      <c r="C1074" s="80"/>
      <c r="D1074" s="81"/>
      <c r="E1074" s="81"/>
      <c r="F1074" s="81"/>
      <c r="H1074" s="79"/>
    </row>
    <row r="1075" spans="1:8">
      <c r="A1075" s="79"/>
      <c r="B1075" s="79"/>
      <c r="C1075" s="80"/>
      <c r="D1075" s="81"/>
      <c r="E1075" s="81"/>
      <c r="F1075" s="81"/>
      <c r="H1075" s="79"/>
    </row>
    <row r="1076" spans="1:8">
      <c r="A1076" s="79"/>
      <c r="B1076" s="79"/>
      <c r="C1076" s="80"/>
      <c r="D1076" s="81"/>
      <c r="E1076" s="81"/>
      <c r="F1076" s="81"/>
      <c r="H1076" s="79"/>
    </row>
    <row r="1077" spans="1:8">
      <c r="A1077" s="79"/>
      <c r="B1077" s="79"/>
      <c r="C1077" s="80"/>
      <c r="D1077" s="81"/>
      <c r="E1077" s="81"/>
      <c r="F1077" s="81"/>
      <c r="H1077" s="79"/>
    </row>
    <row r="1078" spans="1:8">
      <c r="A1078" s="79"/>
      <c r="B1078" s="79"/>
      <c r="C1078" s="80"/>
      <c r="D1078" s="81"/>
      <c r="E1078" s="81"/>
      <c r="F1078" s="81"/>
      <c r="H1078" s="79"/>
    </row>
    <row r="1079" spans="1:8">
      <c r="A1079" s="79"/>
      <c r="B1079" s="79"/>
      <c r="C1079" s="80"/>
      <c r="D1079" s="81"/>
      <c r="E1079" s="81"/>
      <c r="F1079" s="81"/>
      <c r="H1079" s="79"/>
    </row>
    <row r="1080" spans="1:8">
      <c r="A1080" s="79"/>
      <c r="B1080" s="79"/>
      <c r="C1080" s="80"/>
      <c r="D1080" s="81"/>
      <c r="E1080" s="81"/>
      <c r="F1080" s="81"/>
      <c r="H1080" s="79"/>
    </row>
    <row r="1081" spans="1:8">
      <c r="A1081" s="79"/>
      <c r="B1081" s="79"/>
      <c r="C1081" s="80"/>
      <c r="D1081" s="81"/>
      <c r="E1081" s="81"/>
      <c r="F1081" s="81"/>
      <c r="H1081" s="79"/>
    </row>
    <row r="1082" spans="1:8">
      <c r="A1082" s="79"/>
      <c r="B1082" s="79"/>
      <c r="C1082" s="80"/>
      <c r="D1082" s="81"/>
      <c r="E1082" s="81"/>
      <c r="F1082" s="81"/>
      <c r="H1082" s="79"/>
    </row>
    <row r="1083" spans="1:8">
      <c r="A1083" s="79"/>
      <c r="B1083" s="79"/>
      <c r="C1083" s="80"/>
      <c r="D1083" s="81"/>
      <c r="E1083" s="81"/>
      <c r="F1083" s="81"/>
      <c r="H1083" s="79"/>
    </row>
    <row r="1084" spans="1:8">
      <c r="A1084" s="79"/>
      <c r="B1084" s="79"/>
      <c r="C1084" s="80"/>
      <c r="D1084" s="81"/>
      <c r="E1084" s="81"/>
      <c r="F1084" s="81"/>
      <c r="H1084" s="79"/>
    </row>
    <row r="1085" spans="1:8">
      <c r="A1085" s="79"/>
      <c r="B1085" s="79"/>
      <c r="C1085" s="80"/>
      <c r="D1085" s="81"/>
      <c r="E1085" s="81"/>
      <c r="F1085" s="81"/>
      <c r="H1085" s="79"/>
    </row>
    <row r="1086" spans="1:8">
      <c r="A1086" s="79"/>
      <c r="B1086" s="79"/>
      <c r="C1086" s="80"/>
      <c r="D1086" s="81"/>
      <c r="E1086" s="81"/>
      <c r="F1086" s="81"/>
      <c r="H1086" s="79"/>
    </row>
    <row r="1087" spans="1:8">
      <c r="A1087" s="79"/>
      <c r="B1087" s="79"/>
      <c r="C1087" s="80"/>
      <c r="D1087" s="81"/>
      <c r="E1087" s="81"/>
      <c r="F1087" s="81"/>
      <c r="H1087" s="79"/>
    </row>
    <row r="1088" spans="1:8">
      <c r="A1088" s="79"/>
      <c r="B1088" s="79"/>
      <c r="C1088" s="80"/>
      <c r="D1088" s="81"/>
      <c r="E1088" s="81"/>
      <c r="F1088" s="81"/>
      <c r="H1088" s="79"/>
    </row>
    <row r="1089" spans="1:8">
      <c r="A1089" s="79"/>
      <c r="B1089" s="79"/>
      <c r="C1089" s="80"/>
      <c r="D1089" s="81"/>
      <c r="E1089" s="81"/>
      <c r="F1089" s="81"/>
      <c r="H1089" s="79"/>
    </row>
    <row r="1090" spans="1:8">
      <c r="A1090" s="79"/>
      <c r="B1090" s="79"/>
      <c r="C1090" s="80"/>
      <c r="D1090" s="81"/>
      <c r="E1090" s="81"/>
      <c r="F1090" s="81"/>
      <c r="H1090" s="79"/>
    </row>
    <row r="1091" spans="1:8">
      <c r="A1091" s="79"/>
      <c r="B1091" s="79"/>
      <c r="C1091" s="80"/>
      <c r="D1091" s="81"/>
      <c r="E1091" s="81"/>
      <c r="F1091" s="81"/>
      <c r="H1091" s="79"/>
    </row>
    <row r="1092" spans="1:8">
      <c r="A1092" s="79"/>
      <c r="B1092" s="79"/>
      <c r="C1092" s="80"/>
      <c r="D1092" s="81"/>
      <c r="E1092" s="81"/>
      <c r="F1092" s="81"/>
      <c r="H1092" s="79"/>
    </row>
    <row r="1093" spans="1:8">
      <c r="A1093" s="79"/>
      <c r="B1093" s="79"/>
      <c r="C1093" s="80"/>
      <c r="D1093" s="81"/>
      <c r="E1093" s="81"/>
      <c r="F1093" s="81"/>
      <c r="H1093" s="79"/>
    </row>
    <row r="1094" spans="1:8">
      <c r="A1094" s="79"/>
      <c r="B1094" s="79"/>
      <c r="C1094" s="80"/>
      <c r="D1094" s="81"/>
      <c r="E1094" s="81"/>
      <c r="F1094" s="81"/>
      <c r="H1094" s="79"/>
    </row>
    <row r="1095" spans="1:8">
      <c r="A1095" s="79"/>
      <c r="B1095" s="79"/>
      <c r="C1095" s="80"/>
      <c r="D1095" s="81"/>
      <c r="E1095" s="81"/>
      <c r="F1095" s="81"/>
      <c r="H1095" s="79"/>
    </row>
    <row r="1096" spans="1:8">
      <c r="A1096" s="79"/>
      <c r="B1096" s="79"/>
      <c r="C1096" s="80"/>
      <c r="D1096" s="81"/>
      <c r="E1096" s="81"/>
      <c r="F1096" s="81"/>
      <c r="H1096" s="79"/>
    </row>
    <row r="1097" spans="1:8">
      <c r="A1097" s="79"/>
      <c r="B1097" s="79"/>
      <c r="C1097" s="80"/>
      <c r="D1097" s="81"/>
      <c r="E1097" s="81"/>
      <c r="F1097" s="81"/>
      <c r="H1097" s="79"/>
    </row>
    <row r="1098" spans="1:8">
      <c r="A1098" s="79"/>
      <c r="B1098" s="79"/>
      <c r="C1098" s="80"/>
      <c r="D1098" s="81"/>
      <c r="E1098" s="81"/>
      <c r="F1098" s="81"/>
      <c r="H1098" s="79"/>
    </row>
    <row r="1099" spans="1:8">
      <c r="A1099" s="79"/>
      <c r="B1099" s="79"/>
      <c r="C1099" s="80"/>
      <c r="D1099" s="81"/>
      <c r="E1099" s="81"/>
      <c r="F1099" s="81"/>
      <c r="H1099" s="79"/>
    </row>
    <row r="1100" spans="1:8">
      <c r="A1100" s="79"/>
      <c r="B1100" s="79"/>
      <c r="C1100" s="80"/>
      <c r="D1100" s="81"/>
      <c r="E1100" s="81"/>
      <c r="F1100" s="81"/>
      <c r="H1100" s="79"/>
    </row>
    <row r="1101" spans="1:8">
      <c r="A1101" s="79"/>
      <c r="B1101" s="79"/>
      <c r="C1101" s="80"/>
      <c r="D1101" s="81"/>
      <c r="E1101" s="81"/>
      <c r="F1101" s="81"/>
      <c r="H1101" s="79"/>
    </row>
    <row r="1102" spans="1:8">
      <c r="A1102" s="79"/>
      <c r="B1102" s="79"/>
      <c r="C1102" s="80"/>
      <c r="D1102" s="81"/>
      <c r="E1102" s="81"/>
      <c r="F1102" s="81"/>
      <c r="H1102" s="79"/>
    </row>
    <row r="1103" spans="1:8">
      <c r="A1103" s="79"/>
      <c r="B1103" s="79"/>
      <c r="C1103" s="80"/>
      <c r="D1103" s="81"/>
      <c r="E1103" s="81"/>
      <c r="F1103" s="81"/>
      <c r="H1103" s="79"/>
    </row>
    <row r="1104" spans="1:8">
      <c r="A1104" s="79"/>
      <c r="B1104" s="79"/>
      <c r="C1104" s="80"/>
      <c r="D1104" s="81"/>
      <c r="E1104" s="81"/>
      <c r="F1104" s="81"/>
      <c r="H1104" s="79"/>
    </row>
    <row r="1105" spans="1:8">
      <c r="A1105" s="79"/>
      <c r="B1105" s="79"/>
      <c r="C1105" s="80"/>
      <c r="D1105" s="81"/>
      <c r="E1105" s="81"/>
      <c r="F1105" s="81"/>
      <c r="H1105" s="79"/>
    </row>
    <row r="1106" spans="1:8">
      <c r="A1106" s="79"/>
      <c r="B1106" s="79"/>
      <c r="C1106" s="80"/>
      <c r="D1106" s="81"/>
      <c r="E1106" s="81"/>
      <c r="F1106" s="81"/>
      <c r="H1106" s="79"/>
    </row>
    <row r="1107" spans="1:8">
      <c r="A1107" s="79"/>
      <c r="B1107" s="79"/>
      <c r="C1107" s="80"/>
      <c r="D1107" s="81"/>
      <c r="E1107" s="81"/>
      <c r="F1107" s="81"/>
      <c r="H1107" s="79"/>
    </row>
    <row r="1108" spans="1:8">
      <c r="A1108" s="79"/>
      <c r="B1108" s="79"/>
      <c r="C1108" s="80"/>
      <c r="D1108" s="81"/>
      <c r="E1108" s="81"/>
      <c r="F1108" s="81"/>
      <c r="H1108" s="79"/>
    </row>
    <row r="1109" spans="1:8">
      <c r="A1109" s="79"/>
      <c r="B1109" s="79"/>
      <c r="C1109" s="80"/>
      <c r="D1109" s="81"/>
      <c r="E1109" s="81"/>
      <c r="F1109" s="81"/>
      <c r="H1109" s="79"/>
    </row>
    <row r="1110" spans="1:8">
      <c r="A1110" s="79"/>
      <c r="B1110" s="79"/>
      <c r="C1110" s="80"/>
      <c r="D1110" s="81"/>
      <c r="E1110" s="81"/>
      <c r="F1110" s="81"/>
      <c r="H1110" s="79"/>
    </row>
    <row r="1111" spans="1:8">
      <c r="A1111" s="79"/>
      <c r="B1111" s="79"/>
      <c r="C1111" s="80"/>
      <c r="D1111" s="81"/>
      <c r="E1111" s="81"/>
      <c r="F1111" s="81"/>
      <c r="H1111" s="79"/>
    </row>
    <row r="1112" spans="1:8">
      <c r="A1112" s="79"/>
      <c r="B1112" s="79"/>
      <c r="C1112" s="80"/>
      <c r="D1112" s="81"/>
      <c r="E1112" s="81"/>
      <c r="F1112" s="81"/>
      <c r="H1112" s="79"/>
    </row>
    <row r="1113" spans="1:8">
      <c r="A1113" s="79"/>
      <c r="B1113" s="79"/>
      <c r="C1113" s="80"/>
      <c r="D1113" s="81"/>
      <c r="E1113" s="81"/>
      <c r="F1113" s="81"/>
      <c r="H1113" s="79"/>
    </row>
    <row r="1114" spans="1:8">
      <c r="A1114" s="79"/>
      <c r="B1114" s="79"/>
      <c r="C1114" s="80"/>
      <c r="D1114" s="81"/>
      <c r="E1114" s="81"/>
      <c r="F1114" s="81"/>
      <c r="H1114" s="79"/>
    </row>
    <row r="1115" spans="1:8">
      <c r="A1115" s="79"/>
      <c r="B1115" s="79"/>
      <c r="C1115" s="80"/>
      <c r="D1115" s="81"/>
      <c r="E1115" s="81"/>
      <c r="F1115" s="81"/>
      <c r="H1115" s="79"/>
    </row>
    <row r="1116" spans="1:8">
      <c r="A1116" s="79"/>
      <c r="B1116" s="79"/>
      <c r="C1116" s="80"/>
      <c r="D1116" s="81"/>
      <c r="E1116" s="81"/>
      <c r="F1116" s="81"/>
      <c r="H1116" s="79"/>
    </row>
    <row r="1117" spans="1:8">
      <c r="A1117" s="79"/>
      <c r="B1117" s="79"/>
      <c r="C1117" s="80"/>
      <c r="D1117" s="81"/>
      <c r="E1117" s="81"/>
      <c r="F1117" s="81"/>
      <c r="H1117" s="79"/>
    </row>
    <row r="1118" spans="1:8">
      <c r="A1118" s="79"/>
      <c r="B1118" s="79"/>
      <c r="C1118" s="80"/>
      <c r="D1118" s="81"/>
      <c r="E1118" s="81"/>
      <c r="F1118" s="81"/>
      <c r="H1118" s="79"/>
    </row>
    <row r="1119" spans="1:8">
      <c r="A1119" s="79"/>
      <c r="B1119" s="79"/>
      <c r="C1119" s="80"/>
      <c r="D1119" s="81"/>
      <c r="E1119" s="81"/>
      <c r="F1119" s="81"/>
      <c r="H1119" s="79"/>
    </row>
    <row r="1120" spans="1:8">
      <c r="A1120" s="79"/>
      <c r="B1120" s="79"/>
      <c r="C1120" s="80"/>
      <c r="D1120" s="81"/>
      <c r="E1120" s="81"/>
      <c r="F1120" s="81"/>
      <c r="H1120" s="79"/>
    </row>
    <row r="1121" spans="1:8">
      <c r="A1121" s="79"/>
      <c r="B1121" s="79"/>
      <c r="C1121" s="80"/>
      <c r="D1121" s="81"/>
      <c r="E1121" s="81"/>
      <c r="F1121" s="81"/>
      <c r="H1121" s="79"/>
    </row>
    <row r="1122" spans="1:8">
      <c r="A1122" s="79"/>
      <c r="B1122" s="79"/>
      <c r="C1122" s="80"/>
      <c r="D1122" s="81"/>
      <c r="E1122" s="81"/>
      <c r="F1122" s="81"/>
      <c r="H1122" s="79"/>
    </row>
    <row r="1123" spans="1:8">
      <c r="A1123" s="79"/>
      <c r="B1123" s="79"/>
      <c r="C1123" s="80"/>
      <c r="D1123" s="81"/>
      <c r="E1123" s="81"/>
      <c r="F1123" s="81"/>
      <c r="H1123" s="79"/>
    </row>
    <row r="1124" spans="1:8">
      <c r="A1124" s="79"/>
      <c r="B1124" s="79"/>
      <c r="C1124" s="80"/>
      <c r="D1124" s="81"/>
      <c r="E1124" s="81"/>
      <c r="F1124" s="81"/>
      <c r="H1124" s="79"/>
    </row>
    <row r="1125" spans="1:8">
      <c r="A1125" s="79"/>
      <c r="B1125" s="79"/>
      <c r="C1125" s="80"/>
      <c r="D1125" s="81"/>
      <c r="E1125" s="81"/>
      <c r="F1125" s="81"/>
      <c r="H1125" s="79"/>
    </row>
    <row r="1126" spans="1:8">
      <c r="A1126" s="79"/>
      <c r="B1126" s="79"/>
      <c r="C1126" s="80"/>
      <c r="D1126" s="81"/>
      <c r="E1126" s="81"/>
      <c r="F1126" s="81"/>
      <c r="H1126" s="79"/>
    </row>
    <row r="1127" spans="1:8">
      <c r="A1127" s="79"/>
      <c r="B1127" s="79"/>
      <c r="C1127" s="80"/>
      <c r="D1127" s="81"/>
      <c r="E1127" s="81"/>
      <c r="F1127" s="81"/>
      <c r="H1127" s="79"/>
    </row>
    <row r="1128" spans="1:8">
      <c r="A1128" s="79"/>
      <c r="B1128" s="79"/>
      <c r="C1128" s="80"/>
      <c r="D1128" s="81"/>
      <c r="E1128" s="81"/>
      <c r="F1128" s="81"/>
      <c r="H1128" s="79"/>
    </row>
    <row r="1129" spans="1:8">
      <c r="A1129" s="79"/>
      <c r="B1129" s="79"/>
      <c r="C1129" s="80"/>
      <c r="D1129" s="81"/>
      <c r="E1129" s="81"/>
      <c r="F1129" s="81"/>
      <c r="H1129" s="79"/>
    </row>
    <row r="1130" spans="1:8">
      <c r="A1130" s="79"/>
      <c r="B1130" s="79"/>
      <c r="C1130" s="80"/>
      <c r="D1130" s="81"/>
      <c r="E1130" s="81"/>
      <c r="F1130" s="81"/>
      <c r="H1130" s="79"/>
    </row>
    <row r="1131" spans="1:8">
      <c r="A1131" s="79"/>
      <c r="B1131" s="79"/>
      <c r="C1131" s="80"/>
      <c r="D1131" s="81"/>
      <c r="E1131" s="81"/>
      <c r="F1131" s="81"/>
      <c r="H1131" s="79"/>
    </row>
    <row r="1132" spans="1:8">
      <c r="A1132" s="79"/>
      <c r="B1132" s="79"/>
      <c r="C1132" s="80"/>
      <c r="D1132" s="81"/>
      <c r="E1132" s="81"/>
      <c r="F1132" s="81"/>
      <c r="H1132" s="79"/>
    </row>
    <row r="1133" spans="1:8">
      <c r="A1133" s="79"/>
      <c r="B1133" s="79"/>
      <c r="C1133" s="80"/>
      <c r="D1133" s="81"/>
      <c r="E1133" s="81"/>
      <c r="F1133" s="81"/>
      <c r="H1133" s="79"/>
    </row>
    <row r="1134" spans="1:8">
      <c r="A1134" s="79"/>
      <c r="B1134" s="79"/>
      <c r="C1134" s="80"/>
      <c r="D1134" s="81"/>
      <c r="E1134" s="81"/>
      <c r="F1134" s="81"/>
      <c r="H1134" s="79"/>
    </row>
  </sheetData>
  <mergeCells count="8">
    <mergeCell ref="A1:F1"/>
    <mergeCell ref="A3:F3"/>
    <mergeCell ref="A4:A6"/>
    <mergeCell ref="B4:B6"/>
    <mergeCell ref="C4:C6"/>
    <mergeCell ref="D4:F4"/>
    <mergeCell ref="D5:D6"/>
    <mergeCell ref="E5:F5"/>
  </mergeCells>
  <pageMargins left="0.78740157480314965" right="0.19685039370078741" top="0.19685039370078741" bottom="0.19685039370078741" header="0.31496062992125984" footer="0.31496062992125984"/>
  <pageSetup paperSize="9" scale="70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10"/>
  <sheetViews>
    <sheetView zoomScale="90" zoomScaleNormal="90" workbookViewId="0">
      <selection activeCell="H9" sqref="H9"/>
    </sheetView>
  </sheetViews>
  <sheetFormatPr defaultColWidth="8.85546875" defaultRowHeight="15.75"/>
  <cols>
    <col min="1" max="1" width="55.28515625" style="3" customWidth="1"/>
    <col min="2" max="2" width="15" style="3" customWidth="1"/>
    <col min="3" max="3" width="12" style="3" customWidth="1"/>
    <col min="4" max="4" width="11.85546875" style="3" customWidth="1"/>
    <col min="5" max="5" width="51.28515625" style="3" customWidth="1"/>
    <col min="6" max="6" width="6.28515625" style="3" customWidth="1"/>
    <col min="7" max="7" width="15" style="3" customWidth="1"/>
    <col min="8" max="8" width="10.85546875" style="3" customWidth="1"/>
    <col min="9" max="9" width="11.140625" style="3" customWidth="1"/>
    <col min="10" max="10" width="10.7109375" style="3" customWidth="1"/>
    <col min="11" max="16384" width="8.85546875" style="3"/>
  </cols>
  <sheetData>
    <row r="1" spans="1:10" ht="46.9" customHeight="1">
      <c r="A1" s="190" t="s">
        <v>66</v>
      </c>
      <c r="B1" s="190" t="s">
        <v>66</v>
      </c>
      <c r="C1" s="190" t="s">
        <v>66</v>
      </c>
      <c r="D1" s="190" t="s">
        <v>66</v>
      </c>
      <c r="E1" s="190" t="s">
        <v>66</v>
      </c>
      <c r="F1" s="349" t="s">
        <v>413</v>
      </c>
      <c r="G1" s="349"/>
      <c r="H1" s="349"/>
      <c r="I1" s="349"/>
      <c r="J1" s="349"/>
    </row>
    <row r="2" spans="1:10" ht="46.9" customHeight="1">
      <c r="A2" s="190"/>
      <c r="B2" s="190"/>
      <c r="C2" s="190"/>
      <c r="D2" s="190"/>
      <c r="E2" s="190"/>
      <c r="F2" s="190"/>
      <c r="G2" s="190"/>
      <c r="H2" s="190"/>
      <c r="I2" s="190"/>
      <c r="J2" s="190"/>
    </row>
    <row r="3" spans="1:10" ht="49.9" customHeight="1">
      <c r="A3" s="350" t="s">
        <v>414</v>
      </c>
      <c r="B3" s="350"/>
      <c r="C3" s="350"/>
      <c r="D3" s="350"/>
      <c r="E3" s="350"/>
      <c r="F3" s="350"/>
      <c r="G3" s="350"/>
      <c r="H3" s="350"/>
      <c r="I3" s="350"/>
      <c r="J3" s="350"/>
    </row>
    <row r="4" spans="1:10" ht="63.6" customHeight="1">
      <c r="A4" s="353" t="s">
        <v>382</v>
      </c>
      <c r="B4" s="353" t="s">
        <v>383</v>
      </c>
      <c r="C4" s="353"/>
      <c r="D4" s="353"/>
      <c r="E4" s="353"/>
      <c r="F4" s="353" t="s">
        <v>384</v>
      </c>
      <c r="G4" s="353"/>
      <c r="H4" s="353" t="s">
        <v>385</v>
      </c>
      <c r="I4" s="353"/>
      <c r="J4" s="353"/>
    </row>
    <row r="5" spans="1:10" ht="41.65" customHeight="1">
      <c r="A5" s="353" t="s">
        <v>382</v>
      </c>
      <c r="B5" s="192" t="s">
        <v>386</v>
      </c>
      <c r="C5" s="192" t="s">
        <v>387</v>
      </c>
      <c r="D5" s="192" t="s">
        <v>388</v>
      </c>
      <c r="E5" s="192" t="s">
        <v>389</v>
      </c>
      <c r="F5" s="192" t="s">
        <v>36</v>
      </c>
      <c r="G5" s="192" t="s">
        <v>390</v>
      </c>
      <c r="H5" s="202" t="s">
        <v>391</v>
      </c>
      <c r="I5" s="202" t="s">
        <v>392</v>
      </c>
      <c r="J5" s="202" t="s">
        <v>415</v>
      </c>
    </row>
    <row r="6" spans="1:10" ht="23.25" customHeight="1">
      <c r="A6" s="192" t="s">
        <v>3</v>
      </c>
      <c r="B6" s="192" t="s">
        <v>77</v>
      </c>
      <c r="C6" s="192" t="s">
        <v>78</v>
      </c>
      <c r="D6" s="192" t="s">
        <v>79</v>
      </c>
      <c r="E6" s="192" t="s">
        <v>80</v>
      </c>
      <c r="F6" s="192" t="s">
        <v>81</v>
      </c>
      <c r="G6" s="192" t="s">
        <v>93</v>
      </c>
      <c r="H6" s="192">
        <v>8</v>
      </c>
      <c r="I6" s="192">
        <v>9</v>
      </c>
      <c r="J6" s="192">
        <v>10</v>
      </c>
    </row>
    <row r="7" spans="1:10" ht="54.6" customHeight="1">
      <c r="A7" s="24" t="s">
        <v>135</v>
      </c>
      <c r="B7" s="193" t="s">
        <v>393</v>
      </c>
      <c r="C7" s="197">
        <v>43613</v>
      </c>
      <c r="D7" s="192">
        <v>200</v>
      </c>
      <c r="E7" s="193" t="s">
        <v>394</v>
      </c>
      <c r="F7" s="192" t="s">
        <v>38</v>
      </c>
      <c r="G7" s="10" t="s">
        <v>293</v>
      </c>
      <c r="H7" s="7">
        <f>' № 5  рп, кцср, квр'!E547</f>
        <v>36</v>
      </c>
      <c r="I7" s="7">
        <f>' № 5  рп, кцср, квр'!F547</f>
        <v>36</v>
      </c>
      <c r="J7" s="7">
        <f>' № 5  рп, кцср, квр'!G547</f>
        <v>36</v>
      </c>
    </row>
    <row r="8" spans="1:10" ht="104.45" customHeight="1">
      <c r="A8" s="193" t="s">
        <v>67</v>
      </c>
      <c r="B8" s="193" t="s">
        <v>393</v>
      </c>
      <c r="C8" s="197">
        <v>42962</v>
      </c>
      <c r="D8" s="192">
        <v>109</v>
      </c>
      <c r="E8" s="193" t="s">
        <v>395</v>
      </c>
      <c r="F8" s="192" t="s">
        <v>53</v>
      </c>
      <c r="G8" s="191">
        <v>2240420390</v>
      </c>
      <c r="H8" s="7">
        <f>' № 5  рп, кцср, квр'!E637</f>
        <v>972.3</v>
      </c>
      <c r="I8" s="7">
        <f>' № 5  рп, кцср, квр'!F637</f>
        <v>972.3</v>
      </c>
      <c r="J8" s="7">
        <f>' № 5  рп, кцср, квр'!G637</f>
        <v>972.3</v>
      </c>
    </row>
    <row r="9" spans="1:10" ht="62.45" customHeight="1">
      <c r="A9" s="193" t="s">
        <v>188</v>
      </c>
      <c r="B9" s="193" t="s">
        <v>393</v>
      </c>
      <c r="C9" s="197">
        <v>44005</v>
      </c>
      <c r="D9" s="192">
        <v>274</v>
      </c>
      <c r="E9" s="193" t="s">
        <v>396</v>
      </c>
      <c r="F9" s="192" t="s">
        <v>40</v>
      </c>
      <c r="G9" s="189">
        <v>2240220350</v>
      </c>
      <c r="H9" s="7">
        <f>' № 5  рп, кцср, квр'!E650</f>
        <v>107.1</v>
      </c>
      <c r="I9" s="7">
        <f>' № 5  рп, кцср, квр'!F650</f>
        <v>107.1</v>
      </c>
      <c r="J9" s="7">
        <f>' № 5  рп, кцср, квр'!G650</f>
        <v>107.1</v>
      </c>
    </row>
    <row r="10" spans="1:10" ht="25.15" customHeight="1">
      <c r="A10" s="5" t="s">
        <v>397</v>
      </c>
      <c r="B10" s="198" t="s">
        <v>66</v>
      </c>
      <c r="C10" s="198" t="s">
        <v>66</v>
      </c>
      <c r="D10" s="198" t="s">
        <v>66</v>
      </c>
      <c r="E10" s="198" t="s">
        <v>66</v>
      </c>
      <c r="F10" s="198" t="s">
        <v>66</v>
      </c>
      <c r="G10" s="198" t="s">
        <v>66</v>
      </c>
      <c r="H10" s="6">
        <f>H7+H8+H9</f>
        <v>1115.3999999999999</v>
      </c>
      <c r="I10" s="6">
        <f>I7+I8+I9</f>
        <v>1115.3999999999999</v>
      </c>
      <c r="J10" s="6">
        <f>J7+J8+J9</f>
        <v>1115.3999999999999</v>
      </c>
    </row>
  </sheetData>
  <mergeCells count="6">
    <mergeCell ref="F1:J1"/>
    <mergeCell ref="A3:J3"/>
    <mergeCell ref="A4:A5"/>
    <mergeCell ref="B4:E4"/>
    <mergeCell ref="F4:G4"/>
    <mergeCell ref="H4:J4"/>
  </mergeCells>
  <pageMargins left="0.59055118110236227" right="0.19685039370078741" top="0.19685039370078741" bottom="0.19685039370078741" header="0.31496062992125984" footer="0.31496062992125984"/>
  <pageSetup paperSize="9" scale="70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20"/>
  <sheetViews>
    <sheetView tabSelected="1" view="pageBreakPreview" zoomScale="80" zoomScaleSheetLayoutView="80" workbookViewId="0">
      <selection activeCell="W11" sqref="W11"/>
    </sheetView>
  </sheetViews>
  <sheetFormatPr defaultColWidth="9.140625" defaultRowHeight="15.75"/>
  <cols>
    <col min="1" max="1" width="7.7109375" style="162" customWidth="1"/>
    <col min="2" max="2" width="49.28515625" style="163" customWidth="1"/>
    <col min="3" max="3" width="25.140625" style="163" customWidth="1"/>
    <col min="4" max="4" width="11.85546875" style="164" customWidth="1"/>
    <col min="5" max="5" width="11.7109375" style="164" customWidth="1"/>
    <col min="6" max="6" width="14" style="164" customWidth="1"/>
    <col min="7" max="7" width="10.85546875" style="165" customWidth="1"/>
    <col min="8" max="8" width="11" style="164" customWidth="1"/>
    <col min="9" max="9" width="12.140625" style="164" customWidth="1"/>
    <col min="10" max="10" width="12.7109375" style="164" customWidth="1"/>
    <col min="11" max="11" width="10.7109375" style="165" customWidth="1"/>
    <col min="12" max="12" width="10.7109375" style="164" customWidth="1"/>
    <col min="13" max="13" width="14.85546875" style="164" customWidth="1"/>
    <col min="14" max="14" width="13.5703125" style="164" customWidth="1"/>
    <col min="15" max="15" width="10.5703125" style="165" customWidth="1"/>
    <col min="16" max="16" width="14.85546875" style="164" customWidth="1"/>
    <col min="17" max="17" width="9.140625" style="163" customWidth="1"/>
    <col min="18" max="256" width="9.140625" style="163"/>
    <col min="257" max="257" width="5.5703125" style="163" customWidth="1"/>
    <col min="258" max="258" width="33.5703125" style="163" customWidth="1"/>
    <col min="259" max="259" width="15.5703125" style="163" customWidth="1"/>
    <col min="260" max="260" width="9.5703125" style="163" customWidth="1"/>
    <col min="261" max="261" width="11.7109375" style="163" customWidth="1"/>
    <col min="262" max="262" width="13.140625" style="163" customWidth="1"/>
    <col min="263" max="263" width="10.85546875" style="163" customWidth="1"/>
    <col min="264" max="264" width="9.28515625" style="163" bestFit="1" customWidth="1"/>
    <col min="265" max="265" width="12.140625" style="163" customWidth="1"/>
    <col min="266" max="266" width="12.7109375" style="163" customWidth="1"/>
    <col min="267" max="267" width="9.28515625" style="163" customWidth="1"/>
    <col min="268" max="268" width="9.28515625" style="163" bestFit="1" customWidth="1"/>
    <col min="269" max="269" width="13.140625" style="163" customWidth="1"/>
    <col min="270" max="270" width="13.5703125" style="163" customWidth="1"/>
    <col min="271" max="271" width="9.5703125" style="163" customWidth="1"/>
    <col min="272" max="272" width="14.85546875" style="163" customWidth="1"/>
    <col min="273" max="512" width="9.140625" style="163"/>
    <col min="513" max="513" width="5.5703125" style="163" customWidth="1"/>
    <col min="514" max="514" width="33.5703125" style="163" customWidth="1"/>
    <col min="515" max="515" width="15.5703125" style="163" customWidth="1"/>
    <col min="516" max="516" width="9.5703125" style="163" customWidth="1"/>
    <col min="517" max="517" width="11.7109375" style="163" customWidth="1"/>
    <col min="518" max="518" width="13.140625" style="163" customWidth="1"/>
    <col min="519" max="519" width="10.85546875" style="163" customWidth="1"/>
    <col min="520" max="520" width="9.28515625" style="163" bestFit="1" customWidth="1"/>
    <col min="521" max="521" width="12.140625" style="163" customWidth="1"/>
    <col min="522" max="522" width="12.7109375" style="163" customWidth="1"/>
    <col min="523" max="523" width="9.28515625" style="163" customWidth="1"/>
    <col min="524" max="524" width="9.28515625" style="163" bestFit="1" customWidth="1"/>
    <col min="525" max="525" width="13.140625" style="163" customWidth="1"/>
    <col min="526" max="526" width="13.5703125" style="163" customWidth="1"/>
    <col min="527" max="527" width="9.5703125" style="163" customWidth="1"/>
    <col min="528" max="528" width="14.85546875" style="163" customWidth="1"/>
    <col min="529" max="768" width="9.140625" style="163"/>
    <col min="769" max="769" width="5.5703125" style="163" customWidth="1"/>
    <col min="770" max="770" width="33.5703125" style="163" customWidth="1"/>
    <col min="771" max="771" width="15.5703125" style="163" customWidth="1"/>
    <col min="772" max="772" width="9.5703125" style="163" customWidth="1"/>
    <col min="773" max="773" width="11.7109375" style="163" customWidth="1"/>
    <col min="774" max="774" width="13.140625" style="163" customWidth="1"/>
    <col min="775" max="775" width="10.85546875" style="163" customWidth="1"/>
    <col min="776" max="776" width="9.28515625" style="163" bestFit="1" customWidth="1"/>
    <col min="777" max="777" width="12.140625" style="163" customWidth="1"/>
    <col min="778" max="778" width="12.7109375" style="163" customWidth="1"/>
    <col min="779" max="779" width="9.28515625" style="163" customWidth="1"/>
    <col min="780" max="780" width="9.28515625" style="163" bestFit="1" customWidth="1"/>
    <col min="781" max="781" width="13.140625" style="163" customWidth="1"/>
    <col min="782" max="782" width="13.5703125" style="163" customWidth="1"/>
    <col min="783" max="783" width="9.5703125" style="163" customWidth="1"/>
    <col min="784" max="784" width="14.85546875" style="163" customWidth="1"/>
    <col min="785" max="1024" width="9.140625" style="163"/>
    <col min="1025" max="1025" width="5.5703125" style="163" customWidth="1"/>
    <col min="1026" max="1026" width="33.5703125" style="163" customWidth="1"/>
    <col min="1027" max="1027" width="15.5703125" style="163" customWidth="1"/>
    <col min="1028" max="1028" width="9.5703125" style="163" customWidth="1"/>
    <col min="1029" max="1029" width="11.7109375" style="163" customWidth="1"/>
    <col min="1030" max="1030" width="13.140625" style="163" customWidth="1"/>
    <col min="1031" max="1031" width="10.85546875" style="163" customWidth="1"/>
    <col min="1032" max="1032" width="9.28515625" style="163" bestFit="1" customWidth="1"/>
    <col min="1033" max="1033" width="12.140625" style="163" customWidth="1"/>
    <col min="1034" max="1034" width="12.7109375" style="163" customWidth="1"/>
    <col min="1035" max="1035" width="9.28515625" style="163" customWidth="1"/>
    <col min="1036" max="1036" width="9.28515625" style="163" bestFit="1" customWidth="1"/>
    <col min="1037" max="1037" width="13.140625" style="163" customWidth="1"/>
    <col min="1038" max="1038" width="13.5703125" style="163" customWidth="1"/>
    <col min="1039" max="1039" width="9.5703125" style="163" customWidth="1"/>
    <col min="1040" max="1040" width="14.85546875" style="163" customWidth="1"/>
    <col min="1041" max="1280" width="9.140625" style="163"/>
    <col min="1281" max="1281" width="5.5703125" style="163" customWidth="1"/>
    <col min="1282" max="1282" width="33.5703125" style="163" customWidth="1"/>
    <col min="1283" max="1283" width="15.5703125" style="163" customWidth="1"/>
    <col min="1284" max="1284" width="9.5703125" style="163" customWidth="1"/>
    <col min="1285" max="1285" width="11.7109375" style="163" customWidth="1"/>
    <col min="1286" max="1286" width="13.140625" style="163" customWidth="1"/>
    <col min="1287" max="1287" width="10.85546875" style="163" customWidth="1"/>
    <col min="1288" max="1288" width="9.28515625" style="163" bestFit="1" customWidth="1"/>
    <col min="1289" max="1289" width="12.140625" style="163" customWidth="1"/>
    <col min="1290" max="1290" width="12.7109375" style="163" customWidth="1"/>
    <col min="1291" max="1291" width="9.28515625" style="163" customWidth="1"/>
    <col min="1292" max="1292" width="9.28515625" style="163" bestFit="1" customWidth="1"/>
    <col min="1293" max="1293" width="13.140625" style="163" customWidth="1"/>
    <col min="1294" max="1294" width="13.5703125" style="163" customWidth="1"/>
    <col min="1295" max="1295" width="9.5703125" style="163" customWidth="1"/>
    <col min="1296" max="1296" width="14.85546875" style="163" customWidth="1"/>
    <col min="1297" max="1536" width="9.140625" style="163"/>
    <col min="1537" max="1537" width="5.5703125" style="163" customWidth="1"/>
    <col min="1538" max="1538" width="33.5703125" style="163" customWidth="1"/>
    <col min="1539" max="1539" width="15.5703125" style="163" customWidth="1"/>
    <col min="1540" max="1540" width="9.5703125" style="163" customWidth="1"/>
    <col min="1541" max="1541" width="11.7109375" style="163" customWidth="1"/>
    <col min="1542" max="1542" width="13.140625" style="163" customWidth="1"/>
    <col min="1543" max="1543" width="10.85546875" style="163" customWidth="1"/>
    <col min="1544" max="1544" width="9.28515625" style="163" bestFit="1" customWidth="1"/>
    <col min="1545" max="1545" width="12.140625" style="163" customWidth="1"/>
    <col min="1546" max="1546" width="12.7109375" style="163" customWidth="1"/>
    <col min="1547" max="1547" width="9.28515625" style="163" customWidth="1"/>
    <col min="1548" max="1548" width="9.28515625" style="163" bestFit="1" customWidth="1"/>
    <col min="1549" max="1549" width="13.140625" style="163" customWidth="1"/>
    <col min="1550" max="1550" width="13.5703125" style="163" customWidth="1"/>
    <col min="1551" max="1551" width="9.5703125" style="163" customWidth="1"/>
    <col min="1552" max="1552" width="14.85546875" style="163" customWidth="1"/>
    <col min="1553" max="1792" width="9.140625" style="163"/>
    <col min="1793" max="1793" width="5.5703125" style="163" customWidth="1"/>
    <col min="1794" max="1794" width="33.5703125" style="163" customWidth="1"/>
    <col min="1795" max="1795" width="15.5703125" style="163" customWidth="1"/>
    <col min="1796" max="1796" width="9.5703125" style="163" customWidth="1"/>
    <col min="1797" max="1797" width="11.7109375" style="163" customWidth="1"/>
    <col min="1798" max="1798" width="13.140625" style="163" customWidth="1"/>
    <col min="1799" max="1799" width="10.85546875" style="163" customWidth="1"/>
    <col min="1800" max="1800" width="9.28515625" style="163" bestFit="1" customWidth="1"/>
    <col min="1801" max="1801" width="12.140625" style="163" customWidth="1"/>
    <col min="1802" max="1802" width="12.7109375" style="163" customWidth="1"/>
    <col min="1803" max="1803" width="9.28515625" style="163" customWidth="1"/>
    <col min="1804" max="1804" width="9.28515625" style="163" bestFit="1" customWidth="1"/>
    <col min="1805" max="1805" width="13.140625" style="163" customWidth="1"/>
    <col min="1806" max="1806" width="13.5703125" style="163" customWidth="1"/>
    <col min="1807" max="1807" width="9.5703125" style="163" customWidth="1"/>
    <col min="1808" max="1808" width="14.85546875" style="163" customWidth="1"/>
    <col min="1809" max="2048" width="9.140625" style="163"/>
    <col min="2049" max="2049" width="5.5703125" style="163" customWidth="1"/>
    <col min="2050" max="2050" width="33.5703125" style="163" customWidth="1"/>
    <col min="2051" max="2051" width="15.5703125" style="163" customWidth="1"/>
    <col min="2052" max="2052" width="9.5703125" style="163" customWidth="1"/>
    <col min="2053" max="2053" width="11.7109375" style="163" customWidth="1"/>
    <col min="2054" max="2054" width="13.140625" style="163" customWidth="1"/>
    <col min="2055" max="2055" width="10.85546875" style="163" customWidth="1"/>
    <col min="2056" max="2056" width="9.28515625" style="163" bestFit="1" customWidth="1"/>
    <col min="2057" max="2057" width="12.140625" style="163" customWidth="1"/>
    <col min="2058" max="2058" width="12.7109375" style="163" customWidth="1"/>
    <col min="2059" max="2059" width="9.28515625" style="163" customWidth="1"/>
    <col min="2060" max="2060" width="9.28515625" style="163" bestFit="1" customWidth="1"/>
    <col min="2061" max="2061" width="13.140625" style="163" customWidth="1"/>
    <col min="2062" max="2062" width="13.5703125" style="163" customWidth="1"/>
    <col min="2063" max="2063" width="9.5703125" style="163" customWidth="1"/>
    <col min="2064" max="2064" width="14.85546875" style="163" customWidth="1"/>
    <col min="2065" max="2304" width="9.140625" style="163"/>
    <col min="2305" max="2305" width="5.5703125" style="163" customWidth="1"/>
    <col min="2306" max="2306" width="33.5703125" style="163" customWidth="1"/>
    <col min="2307" max="2307" width="15.5703125" style="163" customWidth="1"/>
    <col min="2308" max="2308" width="9.5703125" style="163" customWidth="1"/>
    <col min="2309" max="2309" width="11.7109375" style="163" customWidth="1"/>
    <col min="2310" max="2310" width="13.140625" style="163" customWidth="1"/>
    <col min="2311" max="2311" width="10.85546875" style="163" customWidth="1"/>
    <col min="2312" max="2312" width="9.28515625" style="163" bestFit="1" customWidth="1"/>
    <col min="2313" max="2313" width="12.140625" style="163" customWidth="1"/>
    <col min="2314" max="2314" width="12.7109375" style="163" customWidth="1"/>
    <col min="2315" max="2315" width="9.28515625" style="163" customWidth="1"/>
    <col min="2316" max="2316" width="9.28515625" style="163" bestFit="1" customWidth="1"/>
    <col min="2317" max="2317" width="13.140625" style="163" customWidth="1"/>
    <col min="2318" max="2318" width="13.5703125" style="163" customWidth="1"/>
    <col min="2319" max="2319" width="9.5703125" style="163" customWidth="1"/>
    <col min="2320" max="2320" width="14.85546875" style="163" customWidth="1"/>
    <col min="2321" max="2560" width="9.140625" style="163"/>
    <col min="2561" max="2561" width="5.5703125" style="163" customWidth="1"/>
    <col min="2562" max="2562" width="33.5703125" style="163" customWidth="1"/>
    <col min="2563" max="2563" width="15.5703125" style="163" customWidth="1"/>
    <col min="2564" max="2564" width="9.5703125" style="163" customWidth="1"/>
    <col min="2565" max="2565" width="11.7109375" style="163" customWidth="1"/>
    <col min="2566" max="2566" width="13.140625" style="163" customWidth="1"/>
    <col min="2567" max="2567" width="10.85546875" style="163" customWidth="1"/>
    <col min="2568" max="2568" width="9.28515625" style="163" bestFit="1" customWidth="1"/>
    <col min="2569" max="2569" width="12.140625" style="163" customWidth="1"/>
    <col min="2570" max="2570" width="12.7109375" style="163" customWidth="1"/>
    <col min="2571" max="2571" width="9.28515625" style="163" customWidth="1"/>
    <col min="2572" max="2572" width="9.28515625" style="163" bestFit="1" customWidth="1"/>
    <col min="2573" max="2573" width="13.140625" style="163" customWidth="1"/>
    <col min="2574" max="2574" width="13.5703125" style="163" customWidth="1"/>
    <col min="2575" max="2575" width="9.5703125" style="163" customWidth="1"/>
    <col min="2576" max="2576" width="14.85546875" style="163" customWidth="1"/>
    <col min="2577" max="2816" width="9.140625" style="163"/>
    <col min="2817" max="2817" width="5.5703125" style="163" customWidth="1"/>
    <col min="2818" max="2818" width="33.5703125" style="163" customWidth="1"/>
    <col min="2819" max="2819" width="15.5703125" style="163" customWidth="1"/>
    <col min="2820" max="2820" width="9.5703125" style="163" customWidth="1"/>
    <col min="2821" max="2821" width="11.7109375" style="163" customWidth="1"/>
    <col min="2822" max="2822" width="13.140625" style="163" customWidth="1"/>
    <col min="2823" max="2823" width="10.85546875" style="163" customWidth="1"/>
    <col min="2824" max="2824" width="9.28515625" style="163" bestFit="1" customWidth="1"/>
    <col min="2825" max="2825" width="12.140625" style="163" customWidth="1"/>
    <col min="2826" max="2826" width="12.7109375" style="163" customWidth="1"/>
    <col min="2827" max="2827" width="9.28515625" style="163" customWidth="1"/>
    <col min="2828" max="2828" width="9.28515625" style="163" bestFit="1" customWidth="1"/>
    <col min="2829" max="2829" width="13.140625" style="163" customWidth="1"/>
    <col min="2830" max="2830" width="13.5703125" style="163" customWidth="1"/>
    <col min="2831" max="2831" width="9.5703125" style="163" customWidth="1"/>
    <col min="2832" max="2832" width="14.85546875" style="163" customWidth="1"/>
    <col min="2833" max="3072" width="9.140625" style="163"/>
    <col min="3073" max="3073" width="5.5703125" style="163" customWidth="1"/>
    <col min="3074" max="3074" width="33.5703125" style="163" customWidth="1"/>
    <col min="3075" max="3075" width="15.5703125" style="163" customWidth="1"/>
    <col min="3076" max="3076" width="9.5703125" style="163" customWidth="1"/>
    <col min="3077" max="3077" width="11.7109375" style="163" customWidth="1"/>
    <col min="3078" max="3078" width="13.140625" style="163" customWidth="1"/>
    <col min="3079" max="3079" width="10.85546875" style="163" customWidth="1"/>
    <col min="3080" max="3080" width="9.28515625" style="163" bestFit="1" customWidth="1"/>
    <col min="3081" max="3081" width="12.140625" style="163" customWidth="1"/>
    <col min="3082" max="3082" width="12.7109375" style="163" customWidth="1"/>
    <col min="3083" max="3083" width="9.28515625" style="163" customWidth="1"/>
    <col min="3084" max="3084" width="9.28515625" style="163" bestFit="1" customWidth="1"/>
    <col min="3085" max="3085" width="13.140625" style="163" customWidth="1"/>
    <col min="3086" max="3086" width="13.5703125" style="163" customWidth="1"/>
    <col min="3087" max="3087" width="9.5703125" style="163" customWidth="1"/>
    <col min="3088" max="3088" width="14.85546875" style="163" customWidth="1"/>
    <col min="3089" max="3328" width="9.140625" style="163"/>
    <col min="3329" max="3329" width="5.5703125" style="163" customWidth="1"/>
    <col min="3330" max="3330" width="33.5703125" style="163" customWidth="1"/>
    <col min="3331" max="3331" width="15.5703125" style="163" customWidth="1"/>
    <col min="3332" max="3332" width="9.5703125" style="163" customWidth="1"/>
    <col min="3333" max="3333" width="11.7109375" style="163" customWidth="1"/>
    <col min="3334" max="3334" width="13.140625" style="163" customWidth="1"/>
    <col min="3335" max="3335" width="10.85546875" style="163" customWidth="1"/>
    <col min="3336" max="3336" width="9.28515625" style="163" bestFit="1" customWidth="1"/>
    <col min="3337" max="3337" width="12.140625" style="163" customWidth="1"/>
    <col min="3338" max="3338" width="12.7109375" style="163" customWidth="1"/>
    <col min="3339" max="3339" width="9.28515625" style="163" customWidth="1"/>
    <col min="3340" max="3340" width="9.28515625" style="163" bestFit="1" customWidth="1"/>
    <col min="3341" max="3341" width="13.140625" style="163" customWidth="1"/>
    <col min="3342" max="3342" width="13.5703125" style="163" customWidth="1"/>
    <col min="3343" max="3343" width="9.5703125" style="163" customWidth="1"/>
    <col min="3344" max="3344" width="14.85546875" style="163" customWidth="1"/>
    <col min="3345" max="3584" width="9.140625" style="163"/>
    <col min="3585" max="3585" width="5.5703125" style="163" customWidth="1"/>
    <col min="3586" max="3586" width="33.5703125" style="163" customWidth="1"/>
    <col min="3587" max="3587" width="15.5703125" style="163" customWidth="1"/>
    <col min="3588" max="3588" width="9.5703125" style="163" customWidth="1"/>
    <col min="3589" max="3589" width="11.7109375" style="163" customWidth="1"/>
    <col min="3590" max="3590" width="13.140625" style="163" customWidth="1"/>
    <col min="3591" max="3591" width="10.85546875" style="163" customWidth="1"/>
    <col min="3592" max="3592" width="9.28515625" style="163" bestFit="1" customWidth="1"/>
    <col min="3593" max="3593" width="12.140625" style="163" customWidth="1"/>
    <col min="3594" max="3594" width="12.7109375" style="163" customWidth="1"/>
    <col min="3595" max="3595" width="9.28515625" style="163" customWidth="1"/>
    <col min="3596" max="3596" width="9.28515625" style="163" bestFit="1" customWidth="1"/>
    <col min="3597" max="3597" width="13.140625" style="163" customWidth="1"/>
    <col min="3598" max="3598" width="13.5703125" style="163" customWidth="1"/>
    <col min="3599" max="3599" width="9.5703125" style="163" customWidth="1"/>
    <col min="3600" max="3600" width="14.85546875" style="163" customWidth="1"/>
    <col min="3601" max="3840" width="9.140625" style="163"/>
    <col min="3841" max="3841" width="5.5703125" style="163" customWidth="1"/>
    <col min="3842" max="3842" width="33.5703125" style="163" customWidth="1"/>
    <col min="3843" max="3843" width="15.5703125" style="163" customWidth="1"/>
    <col min="3844" max="3844" width="9.5703125" style="163" customWidth="1"/>
    <col min="3845" max="3845" width="11.7109375" style="163" customWidth="1"/>
    <col min="3846" max="3846" width="13.140625" style="163" customWidth="1"/>
    <col min="3847" max="3847" width="10.85546875" style="163" customWidth="1"/>
    <col min="3848" max="3848" width="9.28515625" style="163" bestFit="1" customWidth="1"/>
    <col min="3849" max="3849" width="12.140625" style="163" customWidth="1"/>
    <col min="3850" max="3850" width="12.7109375" style="163" customWidth="1"/>
    <col min="3851" max="3851" width="9.28515625" style="163" customWidth="1"/>
    <col min="3852" max="3852" width="9.28515625" style="163" bestFit="1" customWidth="1"/>
    <col min="3853" max="3853" width="13.140625" style="163" customWidth="1"/>
    <col min="3854" max="3854" width="13.5703125" style="163" customWidth="1"/>
    <col min="3855" max="3855" width="9.5703125" style="163" customWidth="1"/>
    <col min="3856" max="3856" width="14.85546875" style="163" customWidth="1"/>
    <col min="3857" max="4096" width="9.140625" style="163"/>
    <col min="4097" max="4097" width="5.5703125" style="163" customWidth="1"/>
    <col min="4098" max="4098" width="33.5703125" style="163" customWidth="1"/>
    <col min="4099" max="4099" width="15.5703125" style="163" customWidth="1"/>
    <col min="4100" max="4100" width="9.5703125" style="163" customWidth="1"/>
    <col min="4101" max="4101" width="11.7109375" style="163" customWidth="1"/>
    <col min="4102" max="4102" width="13.140625" style="163" customWidth="1"/>
    <col min="4103" max="4103" width="10.85546875" style="163" customWidth="1"/>
    <col min="4104" max="4104" width="9.28515625" style="163" bestFit="1" customWidth="1"/>
    <col min="4105" max="4105" width="12.140625" style="163" customWidth="1"/>
    <col min="4106" max="4106" width="12.7109375" style="163" customWidth="1"/>
    <col min="4107" max="4107" width="9.28515625" style="163" customWidth="1"/>
    <col min="4108" max="4108" width="9.28515625" style="163" bestFit="1" customWidth="1"/>
    <col min="4109" max="4109" width="13.140625" style="163" customWidth="1"/>
    <col min="4110" max="4110" width="13.5703125" style="163" customWidth="1"/>
    <col min="4111" max="4111" width="9.5703125" style="163" customWidth="1"/>
    <col min="4112" max="4112" width="14.85546875" style="163" customWidth="1"/>
    <col min="4113" max="4352" width="9.140625" style="163"/>
    <col min="4353" max="4353" width="5.5703125" style="163" customWidth="1"/>
    <col min="4354" max="4354" width="33.5703125" style="163" customWidth="1"/>
    <col min="4355" max="4355" width="15.5703125" style="163" customWidth="1"/>
    <col min="4356" max="4356" width="9.5703125" style="163" customWidth="1"/>
    <col min="4357" max="4357" width="11.7109375" style="163" customWidth="1"/>
    <col min="4358" max="4358" width="13.140625" style="163" customWidth="1"/>
    <col min="4359" max="4359" width="10.85546875" style="163" customWidth="1"/>
    <col min="4360" max="4360" width="9.28515625" style="163" bestFit="1" customWidth="1"/>
    <col min="4361" max="4361" width="12.140625" style="163" customWidth="1"/>
    <col min="4362" max="4362" width="12.7109375" style="163" customWidth="1"/>
    <col min="4363" max="4363" width="9.28515625" style="163" customWidth="1"/>
    <col min="4364" max="4364" width="9.28515625" style="163" bestFit="1" customWidth="1"/>
    <col min="4365" max="4365" width="13.140625" style="163" customWidth="1"/>
    <col min="4366" max="4366" width="13.5703125" style="163" customWidth="1"/>
    <col min="4367" max="4367" width="9.5703125" style="163" customWidth="1"/>
    <col min="4368" max="4368" width="14.85546875" style="163" customWidth="1"/>
    <col min="4369" max="4608" width="9.140625" style="163"/>
    <col min="4609" max="4609" width="5.5703125" style="163" customWidth="1"/>
    <col min="4610" max="4610" width="33.5703125" style="163" customWidth="1"/>
    <col min="4611" max="4611" width="15.5703125" style="163" customWidth="1"/>
    <col min="4612" max="4612" width="9.5703125" style="163" customWidth="1"/>
    <col min="4613" max="4613" width="11.7109375" style="163" customWidth="1"/>
    <col min="4614" max="4614" width="13.140625" style="163" customWidth="1"/>
    <col min="4615" max="4615" width="10.85546875" style="163" customWidth="1"/>
    <col min="4616" max="4616" width="9.28515625" style="163" bestFit="1" customWidth="1"/>
    <col min="4617" max="4617" width="12.140625" style="163" customWidth="1"/>
    <col min="4618" max="4618" width="12.7109375" style="163" customWidth="1"/>
    <col min="4619" max="4619" width="9.28515625" style="163" customWidth="1"/>
    <col min="4620" max="4620" width="9.28515625" style="163" bestFit="1" customWidth="1"/>
    <col min="4621" max="4621" width="13.140625" style="163" customWidth="1"/>
    <col min="4622" max="4622" width="13.5703125" style="163" customWidth="1"/>
    <col min="4623" max="4623" width="9.5703125" style="163" customWidth="1"/>
    <col min="4624" max="4624" width="14.85546875" style="163" customWidth="1"/>
    <col min="4625" max="4864" width="9.140625" style="163"/>
    <col min="4865" max="4865" width="5.5703125" style="163" customWidth="1"/>
    <col min="4866" max="4866" width="33.5703125" style="163" customWidth="1"/>
    <col min="4867" max="4867" width="15.5703125" style="163" customWidth="1"/>
    <col min="4868" max="4868" width="9.5703125" style="163" customWidth="1"/>
    <col min="4869" max="4869" width="11.7109375" style="163" customWidth="1"/>
    <col min="4870" max="4870" width="13.140625" style="163" customWidth="1"/>
    <col min="4871" max="4871" width="10.85546875" style="163" customWidth="1"/>
    <col min="4872" max="4872" width="9.28515625" style="163" bestFit="1" customWidth="1"/>
    <col min="4873" max="4873" width="12.140625" style="163" customWidth="1"/>
    <col min="4874" max="4874" width="12.7109375" style="163" customWidth="1"/>
    <col min="4875" max="4875" width="9.28515625" style="163" customWidth="1"/>
    <col min="4876" max="4876" width="9.28515625" style="163" bestFit="1" customWidth="1"/>
    <col min="4877" max="4877" width="13.140625" style="163" customWidth="1"/>
    <col min="4878" max="4878" width="13.5703125" style="163" customWidth="1"/>
    <col min="4879" max="4879" width="9.5703125" style="163" customWidth="1"/>
    <col min="4880" max="4880" width="14.85546875" style="163" customWidth="1"/>
    <col min="4881" max="5120" width="9.140625" style="163"/>
    <col min="5121" max="5121" width="5.5703125" style="163" customWidth="1"/>
    <col min="5122" max="5122" width="33.5703125" style="163" customWidth="1"/>
    <col min="5123" max="5123" width="15.5703125" style="163" customWidth="1"/>
    <col min="5124" max="5124" width="9.5703125" style="163" customWidth="1"/>
    <col min="5125" max="5125" width="11.7109375" style="163" customWidth="1"/>
    <col min="5126" max="5126" width="13.140625" style="163" customWidth="1"/>
    <col min="5127" max="5127" width="10.85546875" style="163" customWidth="1"/>
    <col min="5128" max="5128" width="9.28515625" style="163" bestFit="1" customWidth="1"/>
    <col min="5129" max="5129" width="12.140625" style="163" customWidth="1"/>
    <col min="5130" max="5130" width="12.7109375" style="163" customWidth="1"/>
    <col min="5131" max="5131" width="9.28515625" style="163" customWidth="1"/>
    <col min="5132" max="5132" width="9.28515625" style="163" bestFit="1" customWidth="1"/>
    <col min="5133" max="5133" width="13.140625" style="163" customWidth="1"/>
    <col min="5134" max="5134" width="13.5703125" style="163" customWidth="1"/>
    <col min="5135" max="5135" width="9.5703125" style="163" customWidth="1"/>
    <col min="5136" max="5136" width="14.85546875" style="163" customWidth="1"/>
    <col min="5137" max="5376" width="9.140625" style="163"/>
    <col min="5377" max="5377" width="5.5703125" style="163" customWidth="1"/>
    <col min="5378" max="5378" width="33.5703125" style="163" customWidth="1"/>
    <col min="5379" max="5379" width="15.5703125" style="163" customWidth="1"/>
    <col min="5380" max="5380" width="9.5703125" style="163" customWidth="1"/>
    <col min="5381" max="5381" width="11.7109375" style="163" customWidth="1"/>
    <col min="5382" max="5382" width="13.140625" style="163" customWidth="1"/>
    <col min="5383" max="5383" width="10.85546875" style="163" customWidth="1"/>
    <col min="5384" max="5384" width="9.28515625" style="163" bestFit="1" customWidth="1"/>
    <col min="5385" max="5385" width="12.140625" style="163" customWidth="1"/>
    <col min="5386" max="5386" width="12.7109375" style="163" customWidth="1"/>
    <col min="5387" max="5387" width="9.28515625" style="163" customWidth="1"/>
    <col min="5388" max="5388" width="9.28515625" style="163" bestFit="1" customWidth="1"/>
    <col min="5389" max="5389" width="13.140625" style="163" customWidth="1"/>
    <col min="5390" max="5390" width="13.5703125" style="163" customWidth="1"/>
    <col min="5391" max="5391" width="9.5703125" style="163" customWidth="1"/>
    <col min="5392" max="5392" width="14.85546875" style="163" customWidth="1"/>
    <col min="5393" max="5632" width="9.140625" style="163"/>
    <col min="5633" max="5633" width="5.5703125" style="163" customWidth="1"/>
    <col min="5634" max="5634" width="33.5703125" style="163" customWidth="1"/>
    <col min="5635" max="5635" width="15.5703125" style="163" customWidth="1"/>
    <col min="5636" max="5636" width="9.5703125" style="163" customWidth="1"/>
    <col min="5637" max="5637" width="11.7109375" style="163" customWidth="1"/>
    <col min="5638" max="5638" width="13.140625" style="163" customWidth="1"/>
    <col min="5639" max="5639" width="10.85546875" style="163" customWidth="1"/>
    <col min="5640" max="5640" width="9.28515625" style="163" bestFit="1" customWidth="1"/>
    <col min="5641" max="5641" width="12.140625" style="163" customWidth="1"/>
    <col min="5642" max="5642" width="12.7109375" style="163" customWidth="1"/>
    <col min="5643" max="5643" width="9.28515625" style="163" customWidth="1"/>
    <col min="5644" max="5644" width="9.28515625" style="163" bestFit="1" customWidth="1"/>
    <col min="5645" max="5645" width="13.140625" style="163" customWidth="1"/>
    <col min="5646" max="5646" width="13.5703125" style="163" customWidth="1"/>
    <col min="5647" max="5647" width="9.5703125" style="163" customWidth="1"/>
    <col min="5648" max="5648" width="14.85546875" style="163" customWidth="1"/>
    <col min="5649" max="5888" width="9.140625" style="163"/>
    <col min="5889" max="5889" width="5.5703125" style="163" customWidth="1"/>
    <col min="5890" max="5890" width="33.5703125" style="163" customWidth="1"/>
    <col min="5891" max="5891" width="15.5703125" style="163" customWidth="1"/>
    <col min="5892" max="5892" width="9.5703125" style="163" customWidth="1"/>
    <col min="5893" max="5893" width="11.7109375" style="163" customWidth="1"/>
    <col min="5894" max="5894" width="13.140625" style="163" customWidth="1"/>
    <col min="5895" max="5895" width="10.85546875" style="163" customWidth="1"/>
    <col min="5896" max="5896" width="9.28515625" style="163" bestFit="1" customWidth="1"/>
    <col min="5897" max="5897" width="12.140625" style="163" customWidth="1"/>
    <col min="5898" max="5898" width="12.7109375" style="163" customWidth="1"/>
    <col min="5899" max="5899" width="9.28515625" style="163" customWidth="1"/>
    <col min="5900" max="5900" width="9.28515625" style="163" bestFit="1" customWidth="1"/>
    <col min="5901" max="5901" width="13.140625" style="163" customWidth="1"/>
    <col min="5902" max="5902" width="13.5703125" style="163" customWidth="1"/>
    <col min="5903" max="5903" width="9.5703125" style="163" customWidth="1"/>
    <col min="5904" max="5904" width="14.85546875" style="163" customWidth="1"/>
    <col min="5905" max="6144" width="9.140625" style="163"/>
    <col min="6145" max="6145" width="5.5703125" style="163" customWidth="1"/>
    <col min="6146" max="6146" width="33.5703125" style="163" customWidth="1"/>
    <col min="6147" max="6147" width="15.5703125" style="163" customWidth="1"/>
    <col min="6148" max="6148" width="9.5703125" style="163" customWidth="1"/>
    <col min="6149" max="6149" width="11.7109375" style="163" customWidth="1"/>
    <col min="6150" max="6150" width="13.140625" style="163" customWidth="1"/>
    <col min="6151" max="6151" width="10.85546875" style="163" customWidth="1"/>
    <col min="6152" max="6152" width="9.28515625" style="163" bestFit="1" customWidth="1"/>
    <col min="6153" max="6153" width="12.140625" style="163" customWidth="1"/>
    <col min="6154" max="6154" width="12.7109375" style="163" customWidth="1"/>
    <col min="6155" max="6155" width="9.28515625" style="163" customWidth="1"/>
    <col min="6156" max="6156" width="9.28515625" style="163" bestFit="1" customWidth="1"/>
    <col min="6157" max="6157" width="13.140625" style="163" customWidth="1"/>
    <col min="6158" max="6158" width="13.5703125" style="163" customWidth="1"/>
    <col min="6159" max="6159" width="9.5703125" style="163" customWidth="1"/>
    <col min="6160" max="6160" width="14.85546875" style="163" customWidth="1"/>
    <col min="6161" max="6400" width="9.140625" style="163"/>
    <col min="6401" max="6401" width="5.5703125" style="163" customWidth="1"/>
    <col min="6402" max="6402" width="33.5703125" style="163" customWidth="1"/>
    <col min="6403" max="6403" width="15.5703125" style="163" customWidth="1"/>
    <col min="6404" max="6404" width="9.5703125" style="163" customWidth="1"/>
    <col min="6405" max="6405" width="11.7109375" style="163" customWidth="1"/>
    <col min="6406" max="6406" width="13.140625" style="163" customWidth="1"/>
    <col min="6407" max="6407" width="10.85546875" style="163" customWidth="1"/>
    <col min="6408" max="6408" width="9.28515625" style="163" bestFit="1" customWidth="1"/>
    <col min="6409" max="6409" width="12.140625" style="163" customWidth="1"/>
    <col min="6410" max="6410" width="12.7109375" style="163" customWidth="1"/>
    <col min="6411" max="6411" width="9.28515625" style="163" customWidth="1"/>
    <col min="6412" max="6412" width="9.28515625" style="163" bestFit="1" customWidth="1"/>
    <col min="6413" max="6413" width="13.140625" style="163" customWidth="1"/>
    <col min="6414" max="6414" width="13.5703125" style="163" customWidth="1"/>
    <col min="6415" max="6415" width="9.5703125" style="163" customWidth="1"/>
    <col min="6416" max="6416" width="14.85546875" style="163" customWidth="1"/>
    <col min="6417" max="6656" width="9.140625" style="163"/>
    <col min="6657" max="6657" width="5.5703125" style="163" customWidth="1"/>
    <col min="6658" max="6658" width="33.5703125" style="163" customWidth="1"/>
    <col min="6659" max="6659" width="15.5703125" style="163" customWidth="1"/>
    <col min="6660" max="6660" width="9.5703125" style="163" customWidth="1"/>
    <col min="6661" max="6661" width="11.7109375" style="163" customWidth="1"/>
    <col min="6662" max="6662" width="13.140625" style="163" customWidth="1"/>
    <col min="6663" max="6663" width="10.85546875" style="163" customWidth="1"/>
    <col min="6664" max="6664" width="9.28515625" style="163" bestFit="1" customWidth="1"/>
    <col min="6665" max="6665" width="12.140625" style="163" customWidth="1"/>
    <col min="6666" max="6666" width="12.7109375" style="163" customWidth="1"/>
    <col min="6667" max="6667" width="9.28515625" style="163" customWidth="1"/>
    <col min="6668" max="6668" width="9.28515625" style="163" bestFit="1" customWidth="1"/>
    <col min="6669" max="6669" width="13.140625" style="163" customWidth="1"/>
    <col min="6670" max="6670" width="13.5703125" style="163" customWidth="1"/>
    <col min="6671" max="6671" width="9.5703125" style="163" customWidth="1"/>
    <col min="6672" max="6672" width="14.85546875" style="163" customWidth="1"/>
    <col min="6673" max="6912" width="9.140625" style="163"/>
    <col min="6913" max="6913" width="5.5703125" style="163" customWidth="1"/>
    <col min="6914" max="6914" width="33.5703125" style="163" customWidth="1"/>
    <col min="6915" max="6915" width="15.5703125" style="163" customWidth="1"/>
    <col min="6916" max="6916" width="9.5703125" style="163" customWidth="1"/>
    <col min="6917" max="6917" width="11.7109375" style="163" customWidth="1"/>
    <col min="6918" max="6918" width="13.140625" style="163" customWidth="1"/>
    <col min="6919" max="6919" width="10.85546875" style="163" customWidth="1"/>
    <col min="6920" max="6920" width="9.28515625" style="163" bestFit="1" customWidth="1"/>
    <col min="6921" max="6921" width="12.140625" style="163" customWidth="1"/>
    <col min="6922" max="6922" width="12.7109375" style="163" customWidth="1"/>
    <col min="6923" max="6923" width="9.28515625" style="163" customWidth="1"/>
    <col min="6924" max="6924" width="9.28515625" style="163" bestFit="1" customWidth="1"/>
    <col min="6925" max="6925" width="13.140625" style="163" customWidth="1"/>
    <col min="6926" max="6926" width="13.5703125" style="163" customWidth="1"/>
    <col min="6927" max="6927" width="9.5703125" style="163" customWidth="1"/>
    <col min="6928" max="6928" width="14.85546875" style="163" customWidth="1"/>
    <col min="6929" max="7168" width="9.140625" style="163"/>
    <col min="7169" max="7169" width="5.5703125" style="163" customWidth="1"/>
    <col min="7170" max="7170" width="33.5703125" style="163" customWidth="1"/>
    <col min="7171" max="7171" width="15.5703125" style="163" customWidth="1"/>
    <col min="7172" max="7172" width="9.5703125" style="163" customWidth="1"/>
    <col min="7173" max="7173" width="11.7109375" style="163" customWidth="1"/>
    <col min="7174" max="7174" width="13.140625" style="163" customWidth="1"/>
    <col min="7175" max="7175" width="10.85546875" style="163" customWidth="1"/>
    <col min="7176" max="7176" width="9.28515625" style="163" bestFit="1" customWidth="1"/>
    <col min="7177" max="7177" width="12.140625" style="163" customWidth="1"/>
    <col min="7178" max="7178" width="12.7109375" style="163" customWidth="1"/>
    <col min="7179" max="7179" width="9.28515625" style="163" customWidth="1"/>
    <col min="7180" max="7180" width="9.28515625" style="163" bestFit="1" customWidth="1"/>
    <col min="7181" max="7181" width="13.140625" style="163" customWidth="1"/>
    <col min="7182" max="7182" width="13.5703125" style="163" customWidth="1"/>
    <col min="7183" max="7183" width="9.5703125" style="163" customWidth="1"/>
    <col min="7184" max="7184" width="14.85546875" style="163" customWidth="1"/>
    <col min="7185" max="7424" width="9.140625" style="163"/>
    <col min="7425" max="7425" width="5.5703125" style="163" customWidth="1"/>
    <col min="7426" max="7426" width="33.5703125" style="163" customWidth="1"/>
    <col min="7427" max="7427" width="15.5703125" style="163" customWidth="1"/>
    <col min="7428" max="7428" width="9.5703125" style="163" customWidth="1"/>
    <col min="7429" max="7429" width="11.7109375" style="163" customWidth="1"/>
    <col min="7430" max="7430" width="13.140625" style="163" customWidth="1"/>
    <col min="7431" max="7431" width="10.85546875" style="163" customWidth="1"/>
    <col min="7432" max="7432" width="9.28515625" style="163" bestFit="1" customWidth="1"/>
    <col min="7433" max="7433" width="12.140625" style="163" customWidth="1"/>
    <col min="7434" max="7434" width="12.7109375" style="163" customWidth="1"/>
    <col min="7435" max="7435" width="9.28515625" style="163" customWidth="1"/>
    <col min="7436" max="7436" width="9.28515625" style="163" bestFit="1" customWidth="1"/>
    <col min="7437" max="7437" width="13.140625" style="163" customWidth="1"/>
    <col min="7438" max="7438" width="13.5703125" style="163" customWidth="1"/>
    <col min="7439" max="7439" width="9.5703125" style="163" customWidth="1"/>
    <col min="7440" max="7440" width="14.85546875" style="163" customWidth="1"/>
    <col min="7441" max="7680" width="9.140625" style="163"/>
    <col min="7681" max="7681" width="5.5703125" style="163" customWidth="1"/>
    <col min="7682" max="7682" width="33.5703125" style="163" customWidth="1"/>
    <col min="7683" max="7683" width="15.5703125" style="163" customWidth="1"/>
    <col min="7684" max="7684" width="9.5703125" style="163" customWidth="1"/>
    <col min="7685" max="7685" width="11.7109375" style="163" customWidth="1"/>
    <col min="7686" max="7686" width="13.140625" style="163" customWidth="1"/>
    <col min="7687" max="7687" width="10.85546875" style="163" customWidth="1"/>
    <col min="7688" max="7688" width="9.28515625" style="163" bestFit="1" customWidth="1"/>
    <col min="7689" max="7689" width="12.140625" style="163" customWidth="1"/>
    <col min="7690" max="7690" width="12.7109375" style="163" customWidth="1"/>
    <col min="7691" max="7691" width="9.28515625" style="163" customWidth="1"/>
    <col min="7692" max="7692" width="9.28515625" style="163" bestFit="1" customWidth="1"/>
    <col min="7693" max="7693" width="13.140625" style="163" customWidth="1"/>
    <col min="7694" max="7694" width="13.5703125" style="163" customWidth="1"/>
    <col min="7695" max="7695" width="9.5703125" style="163" customWidth="1"/>
    <col min="7696" max="7696" width="14.85546875" style="163" customWidth="1"/>
    <col min="7697" max="7936" width="9.140625" style="163"/>
    <col min="7937" max="7937" width="5.5703125" style="163" customWidth="1"/>
    <col min="7938" max="7938" width="33.5703125" style="163" customWidth="1"/>
    <col min="7939" max="7939" width="15.5703125" style="163" customWidth="1"/>
    <col min="7940" max="7940" width="9.5703125" style="163" customWidth="1"/>
    <col min="7941" max="7941" width="11.7109375" style="163" customWidth="1"/>
    <col min="7942" max="7942" width="13.140625" style="163" customWidth="1"/>
    <col min="7943" max="7943" width="10.85546875" style="163" customWidth="1"/>
    <col min="7944" max="7944" width="9.28515625" style="163" bestFit="1" customWidth="1"/>
    <col min="7945" max="7945" width="12.140625" style="163" customWidth="1"/>
    <col min="7946" max="7946" width="12.7109375" style="163" customWidth="1"/>
    <col min="7947" max="7947" width="9.28515625" style="163" customWidth="1"/>
    <col min="7948" max="7948" width="9.28515625" style="163" bestFit="1" customWidth="1"/>
    <col min="7949" max="7949" width="13.140625" style="163" customWidth="1"/>
    <col min="7950" max="7950" width="13.5703125" style="163" customWidth="1"/>
    <col min="7951" max="7951" width="9.5703125" style="163" customWidth="1"/>
    <col min="7952" max="7952" width="14.85546875" style="163" customWidth="1"/>
    <col min="7953" max="8192" width="9.140625" style="163"/>
    <col min="8193" max="8193" width="5.5703125" style="163" customWidth="1"/>
    <col min="8194" max="8194" width="33.5703125" style="163" customWidth="1"/>
    <col min="8195" max="8195" width="15.5703125" style="163" customWidth="1"/>
    <col min="8196" max="8196" width="9.5703125" style="163" customWidth="1"/>
    <col min="8197" max="8197" width="11.7109375" style="163" customWidth="1"/>
    <col min="8198" max="8198" width="13.140625" style="163" customWidth="1"/>
    <col min="8199" max="8199" width="10.85546875" style="163" customWidth="1"/>
    <col min="8200" max="8200" width="9.28515625" style="163" bestFit="1" customWidth="1"/>
    <col min="8201" max="8201" width="12.140625" style="163" customWidth="1"/>
    <col min="8202" max="8202" width="12.7109375" style="163" customWidth="1"/>
    <col min="8203" max="8203" width="9.28515625" style="163" customWidth="1"/>
    <col min="8204" max="8204" width="9.28515625" style="163" bestFit="1" customWidth="1"/>
    <col min="8205" max="8205" width="13.140625" style="163" customWidth="1"/>
    <col min="8206" max="8206" width="13.5703125" style="163" customWidth="1"/>
    <col min="8207" max="8207" width="9.5703125" style="163" customWidth="1"/>
    <col min="8208" max="8208" width="14.85546875" style="163" customWidth="1"/>
    <col min="8209" max="8448" width="9.140625" style="163"/>
    <col min="8449" max="8449" width="5.5703125" style="163" customWidth="1"/>
    <col min="8450" max="8450" width="33.5703125" style="163" customWidth="1"/>
    <col min="8451" max="8451" width="15.5703125" style="163" customWidth="1"/>
    <col min="8452" max="8452" width="9.5703125" style="163" customWidth="1"/>
    <col min="8453" max="8453" width="11.7109375" style="163" customWidth="1"/>
    <col min="8454" max="8454" width="13.140625" style="163" customWidth="1"/>
    <col min="8455" max="8455" width="10.85546875" style="163" customWidth="1"/>
    <col min="8456" max="8456" width="9.28515625" style="163" bestFit="1" customWidth="1"/>
    <col min="8457" max="8457" width="12.140625" style="163" customWidth="1"/>
    <col min="8458" max="8458" width="12.7109375" style="163" customWidth="1"/>
    <col min="8459" max="8459" width="9.28515625" style="163" customWidth="1"/>
    <col min="8460" max="8460" width="9.28515625" style="163" bestFit="1" customWidth="1"/>
    <col min="8461" max="8461" width="13.140625" style="163" customWidth="1"/>
    <col min="8462" max="8462" width="13.5703125" style="163" customWidth="1"/>
    <col min="8463" max="8463" width="9.5703125" style="163" customWidth="1"/>
    <col min="8464" max="8464" width="14.85546875" style="163" customWidth="1"/>
    <col min="8465" max="8704" width="9.140625" style="163"/>
    <col min="8705" max="8705" width="5.5703125" style="163" customWidth="1"/>
    <col min="8706" max="8706" width="33.5703125" style="163" customWidth="1"/>
    <col min="8707" max="8707" width="15.5703125" style="163" customWidth="1"/>
    <col min="8708" max="8708" width="9.5703125" style="163" customWidth="1"/>
    <col min="8709" max="8709" width="11.7109375" style="163" customWidth="1"/>
    <col min="8710" max="8710" width="13.140625" style="163" customWidth="1"/>
    <col min="8711" max="8711" width="10.85546875" style="163" customWidth="1"/>
    <col min="8712" max="8712" width="9.28515625" style="163" bestFit="1" customWidth="1"/>
    <col min="8713" max="8713" width="12.140625" style="163" customWidth="1"/>
    <col min="8714" max="8714" width="12.7109375" style="163" customWidth="1"/>
    <col min="8715" max="8715" width="9.28515625" style="163" customWidth="1"/>
    <col min="8716" max="8716" width="9.28515625" style="163" bestFit="1" customWidth="1"/>
    <col min="8717" max="8717" width="13.140625" style="163" customWidth="1"/>
    <col min="8718" max="8718" width="13.5703125" style="163" customWidth="1"/>
    <col min="8719" max="8719" width="9.5703125" style="163" customWidth="1"/>
    <col min="8720" max="8720" width="14.85546875" style="163" customWidth="1"/>
    <col min="8721" max="8960" width="9.140625" style="163"/>
    <col min="8961" max="8961" width="5.5703125" style="163" customWidth="1"/>
    <col min="8962" max="8962" width="33.5703125" style="163" customWidth="1"/>
    <col min="8963" max="8963" width="15.5703125" style="163" customWidth="1"/>
    <col min="8964" max="8964" width="9.5703125" style="163" customWidth="1"/>
    <col min="8965" max="8965" width="11.7109375" style="163" customWidth="1"/>
    <col min="8966" max="8966" width="13.140625" style="163" customWidth="1"/>
    <col min="8967" max="8967" width="10.85546875" style="163" customWidth="1"/>
    <col min="8968" max="8968" width="9.28515625" style="163" bestFit="1" customWidth="1"/>
    <col min="8969" max="8969" width="12.140625" style="163" customWidth="1"/>
    <col min="8970" max="8970" width="12.7109375" style="163" customWidth="1"/>
    <col min="8971" max="8971" width="9.28515625" style="163" customWidth="1"/>
    <col min="8972" max="8972" width="9.28515625" style="163" bestFit="1" customWidth="1"/>
    <col min="8973" max="8973" width="13.140625" style="163" customWidth="1"/>
    <col min="8974" max="8974" width="13.5703125" style="163" customWidth="1"/>
    <col min="8975" max="8975" width="9.5703125" style="163" customWidth="1"/>
    <col min="8976" max="8976" width="14.85546875" style="163" customWidth="1"/>
    <col min="8977" max="9216" width="9.140625" style="163"/>
    <col min="9217" max="9217" width="5.5703125" style="163" customWidth="1"/>
    <col min="9218" max="9218" width="33.5703125" style="163" customWidth="1"/>
    <col min="9219" max="9219" width="15.5703125" style="163" customWidth="1"/>
    <col min="9220" max="9220" width="9.5703125" style="163" customWidth="1"/>
    <col min="9221" max="9221" width="11.7109375" style="163" customWidth="1"/>
    <col min="9222" max="9222" width="13.140625" style="163" customWidth="1"/>
    <col min="9223" max="9223" width="10.85546875" style="163" customWidth="1"/>
    <col min="9224" max="9224" width="9.28515625" style="163" bestFit="1" customWidth="1"/>
    <col min="9225" max="9225" width="12.140625" style="163" customWidth="1"/>
    <col min="9226" max="9226" width="12.7109375" style="163" customWidth="1"/>
    <col min="9227" max="9227" width="9.28515625" style="163" customWidth="1"/>
    <col min="9228" max="9228" width="9.28515625" style="163" bestFit="1" customWidth="1"/>
    <col min="9229" max="9229" width="13.140625" style="163" customWidth="1"/>
    <col min="9230" max="9230" width="13.5703125" style="163" customWidth="1"/>
    <col min="9231" max="9231" width="9.5703125" style="163" customWidth="1"/>
    <col min="9232" max="9232" width="14.85546875" style="163" customWidth="1"/>
    <col min="9233" max="9472" width="9.140625" style="163"/>
    <col min="9473" max="9473" width="5.5703125" style="163" customWidth="1"/>
    <col min="9474" max="9474" width="33.5703125" style="163" customWidth="1"/>
    <col min="9475" max="9475" width="15.5703125" style="163" customWidth="1"/>
    <col min="9476" max="9476" width="9.5703125" style="163" customWidth="1"/>
    <col min="9477" max="9477" width="11.7109375" style="163" customWidth="1"/>
    <col min="9478" max="9478" width="13.140625" style="163" customWidth="1"/>
    <col min="9479" max="9479" width="10.85546875" style="163" customWidth="1"/>
    <col min="9480" max="9480" width="9.28515625" style="163" bestFit="1" customWidth="1"/>
    <col min="9481" max="9481" width="12.140625" style="163" customWidth="1"/>
    <col min="9482" max="9482" width="12.7109375" style="163" customWidth="1"/>
    <col min="9483" max="9483" width="9.28515625" style="163" customWidth="1"/>
    <col min="9484" max="9484" width="9.28515625" style="163" bestFit="1" customWidth="1"/>
    <col min="9485" max="9485" width="13.140625" style="163" customWidth="1"/>
    <col min="9486" max="9486" width="13.5703125" style="163" customWidth="1"/>
    <col min="9487" max="9487" width="9.5703125" style="163" customWidth="1"/>
    <col min="9488" max="9488" width="14.85546875" style="163" customWidth="1"/>
    <col min="9489" max="9728" width="9.140625" style="163"/>
    <col min="9729" max="9729" width="5.5703125" style="163" customWidth="1"/>
    <col min="9730" max="9730" width="33.5703125" style="163" customWidth="1"/>
    <col min="9731" max="9731" width="15.5703125" style="163" customWidth="1"/>
    <col min="9732" max="9732" width="9.5703125" style="163" customWidth="1"/>
    <col min="9733" max="9733" width="11.7109375" style="163" customWidth="1"/>
    <col min="9734" max="9734" width="13.140625" style="163" customWidth="1"/>
    <col min="9735" max="9735" width="10.85546875" style="163" customWidth="1"/>
    <col min="9736" max="9736" width="9.28515625" style="163" bestFit="1" customWidth="1"/>
    <col min="9737" max="9737" width="12.140625" style="163" customWidth="1"/>
    <col min="9738" max="9738" width="12.7109375" style="163" customWidth="1"/>
    <col min="9739" max="9739" width="9.28515625" style="163" customWidth="1"/>
    <col min="9740" max="9740" width="9.28515625" style="163" bestFit="1" customWidth="1"/>
    <col min="9741" max="9741" width="13.140625" style="163" customWidth="1"/>
    <col min="9742" max="9742" width="13.5703125" style="163" customWidth="1"/>
    <col min="9743" max="9743" width="9.5703125" style="163" customWidth="1"/>
    <col min="9744" max="9744" width="14.85546875" style="163" customWidth="1"/>
    <col min="9745" max="9984" width="9.140625" style="163"/>
    <col min="9985" max="9985" width="5.5703125" style="163" customWidth="1"/>
    <col min="9986" max="9986" width="33.5703125" style="163" customWidth="1"/>
    <col min="9987" max="9987" width="15.5703125" style="163" customWidth="1"/>
    <col min="9988" max="9988" width="9.5703125" style="163" customWidth="1"/>
    <col min="9989" max="9989" width="11.7109375" style="163" customWidth="1"/>
    <col min="9990" max="9990" width="13.140625" style="163" customWidth="1"/>
    <col min="9991" max="9991" width="10.85546875" style="163" customWidth="1"/>
    <col min="9992" max="9992" width="9.28515625" style="163" bestFit="1" customWidth="1"/>
    <col min="9993" max="9993" width="12.140625" style="163" customWidth="1"/>
    <col min="9994" max="9994" width="12.7109375" style="163" customWidth="1"/>
    <col min="9995" max="9995" width="9.28515625" style="163" customWidth="1"/>
    <col min="9996" max="9996" width="9.28515625" style="163" bestFit="1" customWidth="1"/>
    <col min="9997" max="9997" width="13.140625" style="163" customWidth="1"/>
    <col min="9998" max="9998" width="13.5703125" style="163" customWidth="1"/>
    <col min="9999" max="9999" width="9.5703125" style="163" customWidth="1"/>
    <col min="10000" max="10000" width="14.85546875" style="163" customWidth="1"/>
    <col min="10001" max="10240" width="9.140625" style="163"/>
    <col min="10241" max="10241" width="5.5703125" style="163" customWidth="1"/>
    <col min="10242" max="10242" width="33.5703125" style="163" customWidth="1"/>
    <col min="10243" max="10243" width="15.5703125" style="163" customWidth="1"/>
    <col min="10244" max="10244" width="9.5703125" style="163" customWidth="1"/>
    <col min="10245" max="10245" width="11.7109375" style="163" customWidth="1"/>
    <col min="10246" max="10246" width="13.140625" style="163" customWidth="1"/>
    <col min="10247" max="10247" width="10.85546875" style="163" customWidth="1"/>
    <col min="10248" max="10248" width="9.28515625" style="163" bestFit="1" customWidth="1"/>
    <col min="10249" max="10249" width="12.140625" style="163" customWidth="1"/>
    <col min="10250" max="10250" width="12.7109375" style="163" customWidth="1"/>
    <col min="10251" max="10251" width="9.28515625" style="163" customWidth="1"/>
    <col min="10252" max="10252" width="9.28515625" style="163" bestFit="1" customWidth="1"/>
    <col min="10253" max="10253" width="13.140625" style="163" customWidth="1"/>
    <col min="10254" max="10254" width="13.5703125" style="163" customWidth="1"/>
    <col min="10255" max="10255" width="9.5703125" style="163" customWidth="1"/>
    <col min="10256" max="10256" width="14.85546875" style="163" customWidth="1"/>
    <col min="10257" max="10496" width="9.140625" style="163"/>
    <col min="10497" max="10497" width="5.5703125" style="163" customWidth="1"/>
    <col min="10498" max="10498" width="33.5703125" style="163" customWidth="1"/>
    <col min="10499" max="10499" width="15.5703125" style="163" customWidth="1"/>
    <col min="10500" max="10500" width="9.5703125" style="163" customWidth="1"/>
    <col min="10501" max="10501" width="11.7109375" style="163" customWidth="1"/>
    <col min="10502" max="10502" width="13.140625" style="163" customWidth="1"/>
    <col min="10503" max="10503" width="10.85546875" style="163" customWidth="1"/>
    <col min="10504" max="10504" width="9.28515625" style="163" bestFit="1" customWidth="1"/>
    <col min="10505" max="10505" width="12.140625" style="163" customWidth="1"/>
    <col min="10506" max="10506" width="12.7109375" style="163" customWidth="1"/>
    <col min="10507" max="10507" width="9.28515625" style="163" customWidth="1"/>
    <col min="10508" max="10508" width="9.28515625" style="163" bestFit="1" customWidth="1"/>
    <col min="10509" max="10509" width="13.140625" style="163" customWidth="1"/>
    <col min="10510" max="10510" width="13.5703125" style="163" customWidth="1"/>
    <col min="10511" max="10511" width="9.5703125" style="163" customWidth="1"/>
    <col min="10512" max="10512" width="14.85546875" style="163" customWidth="1"/>
    <col min="10513" max="10752" width="9.140625" style="163"/>
    <col min="10753" max="10753" width="5.5703125" style="163" customWidth="1"/>
    <col min="10754" max="10754" width="33.5703125" style="163" customWidth="1"/>
    <col min="10755" max="10755" width="15.5703125" style="163" customWidth="1"/>
    <col min="10756" max="10756" width="9.5703125" style="163" customWidth="1"/>
    <col min="10757" max="10757" width="11.7109375" style="163" customWidth="1"/>
    <col min="10758" max="10758" width="13.140625" style="163" customWidth="1"/>
    <col min="10759" max="10759" width="10.85546875" style="163" customWidth="1"/>
    <col min="10760" max="10760" width="9.28515625" style="163" bestFit="1" customWidth="1"/>
    <col min="10761" max="10761" width="12.140625" style="163" customWidth="1"/>
    <col min="10762" max="10762" width="12.7109375" style="163" customWidth="1"/>
    <col min="10763" max="10763" width="9.28515625" style="163" customWidth="1"/>
    <col min="10764" max="10764" width="9.28515625" style="163" bestFit="1" customWidth="1"/>
    <col min="10765" max="10765" width="13.140625" style="163" customWidth="1"/>
    <col min="10766" max="10766" width="13.5703125" style="163" customWidth="1"/>
    <col min="10767" max="10767" width="9.5703125" style="163" customWidth="1"/>
    <col min="10768" max="10768" width="14.85546875" style="163" customWidth="1"/>
    <col min="10769" max="11008" width="9.140625" style="163"/>
    <col min="11009" max="11009" width="5.5703125" style="163" customWidth="1"/>
    <col min="11010" max="11010" width="33.5703125" style="163" customWidth="1"/>
    <col min="11011" max="11011" width="15.5703125" style="163" customWidth="1"/>
    <col min="11012" max="11012" width="9.5703125" style="163" customWidth="1"/>
    <col min="11013" max="11013" width="11.7109375" style="163" customWidth="1"/>
    <col min="11014" max="11014" width="13.140625" style="163" customWidth="1"/>
    <col min="11015" max="11015" width="10.85546875" style="163" customWidth="1"/>
    <col min="11016" max="11016" width="9.28515625" style="163" bestFit="1" customWidth="1"/>
    <col min="11017" max="11017" width="12.140625" style="163" customWidth="1"/>
    <col min="11018" max="11018" width="12.7109375" style="163" customWidth="1"/>
    <col min="11019" max="11019" width="9.28515625" style="163" customWidth="1"/>
    <col min="11020" max="11020" width="9.28515625" style="163" bestFit="1" customWidth="1"/>
    <col min="11021" max="11021" width="13.140625" style="163" customWidth="1"/>
    <col min="11022" max="11022" width="13.5703125" style="163" customWidth="1"/>
    <col min="11023" max="11023" width="9.5703125" style="163" customWidth="1"/>
    <col min="11024" max="11024" width="14.85546875" style="163" customWidth="1"/>
    <col min="11025" max="11264" width="9.140625" style="163"/>
    <col min="11265" max="11265" width="5.5703125" style="163" customWidth="1"/>
    <col min="11266" max="11266" width="33.5703125" style="163" customWidth="1"/>
    <col min="11267" max="11267" width="15.5703125" style="163" customWidth="1"/>
    <col min="11268" max="11268" width="9.5703125" style="163" customWidth="1"/>
    <col min="11269" max="11269" width="11.7109375" style="163" customWidth="1"/>
    <col min="11270" max="11270" width="13.140625" style="163" customWidth="1"/>
    <col min="11271" max="11271" width="10.85546875" style="163" customWidth="1"/>
    <col min="11272" max="11272" width="9.28515625" style="163" bestFit="1" customWidth="1"/>
    <col min="11273" max="11273" width="12.140625" style="163" customWidth="1"/>
    <col min="11274" max="11274" width="12.7109375" style="163" customWidth="1"/>
    <col min="11275" max="11275" width="9.28515625" style="163" customWidth="1"/>
    <col min="11276" max="11276" width="9.28515625" style="163" bestFit="1" customWidth="1"/>
    <col min="11277" max="11277" width="13.140625" style="163" customWidth="1"/>
    <col min="11278" max="11278" width="13.5703125" style="163" customWidth="1"/>
    <col min="11279" max="11279" width="9.5703125" style="163" customWidth="1"/>
    <col min="11280" max="11280" width="14.85546875" style="163" customWidth="1"/>
    <col min="11281" max="11520" width="9.140625" style="163"/>
    <col min="11521" max="11521" width="5.5703125" style="163" customWidth="1"/>
    <col min="11522" max="11522" width="33.5703125" style="163" customWidth="1"/>
    <col min="11523" max="11523" width="15.5703125" style="163" customWidth="1"/>
    <col min="11524" max="11524" width="9.5703125" style="163" customWidth="1"/>
    <col min="11525" max="11525" width="11.7109375" style="163" customWidth="1"/>
    <col min="11526" max="11526" width="13.140625" style="163" customWidth="1"/>
    <col min="11527" max="11527" width="10.85546875" style="163" customWidth="1"/>
    <col min="11528" max="11528" width="9.28515625" style="163" bestFit="1" customWidth="1"/>
    <col min="11529" max="11529" width="12.140625" style="163" customWidth="1"/>
    <col min="11530" max="11530" width="12.7109375" style="163" customWidth="1"/>
    <col min="11531" max="11531" width="9.28515625" style="163" customWidth="1"/>
    <col min="11532" max="11532" width="9.28515625" style="163" bestFit="1" customWidth="1"/>
    <col min="11533" max="11533" width="13.140625" style="163" customWidth="1"/>
    <col min="11534" max="11534" width="13.5703125" style="163" customWidth="1"/>
    <col min="11535" max="11535" width="9.5703125" style="163" customWidth="1"/>
    <col min="11536" max="11536" width="14.85546875" style="163" customWidth="1"/>
    <col min="11537" max="11776" width="9.140625" style="163"/>
    <col min="11777" max="11777" width="5.5703125" style="163" customWidth="1"/>
    <col min="11778" max="11778" width="33.5703125" style="163" customWidth="1"/>
    <col min="11779" max="11779" width="15.5703125" style="163" customWidth="1"/>
    <col min="11780" max="11780" width="9.5703125" style="163" customWidth="1"/>
    <col min="11781" max="11781" width="11.7109375" style="163" customWidth="1"/>
    <col min="11782" max="11782" width="13.140625" style="163" customWidth="1"/>
    <col min="11783" max="11783" width="10.85546875" style="163" customWidth="1"/>
    <col min="11784" max="11784" width="9.28515625" style="163" bestFit="1" customWidth="1"/>
    <col min="11785" max="11785" width="12.140625" style="163" customWidth="1"/>
    <col min="11786" max="11786" width="12.7109375" style="163" customWidth="1"/>
    <col min="11787" max="11787" width="9.28515625" style="163" customWidth="1"/>
    <col min="11788" max="11788" width="9.28515625" style="163" bestFit="1" customWidth="1"/>
    <col min="11789" max="11789" width="13.140625" style="163" customWidth="1"/>
    <col min="11790" max="11790" width="13.5703125" style="163" customWidth="1"/>
    <col min="11791" max="11791" width="9.5703125" style="163" customWidth="1"/>
    <col min="11792" max="11792" width="14.85546875" style="163" customWidth="1"/>
    <col min="11793" max="12032" width="9.140625" style="163"/>
    <col min="12033" max="12033" width="5.5703125" style="163" customWidth="1"/>
    <col min="12034" max="12034" width="33.5703125" style="163" customWidth="1"/>
    <col min="12035" max="12035" width="15.5703125" style="163" customWidth="1"/>
    <col min="12036" max="12036" width="9.5703125" style="163" customWidth="1"/>
    <col min="12037" max="12037" width="11.7109375" style="163" customWidth="1"/>
    <col min="12038" max="12038" width="13.140625" style="163" customWidth="1"/>
    <col min="12039" max="12039" width="10.85546875" style="163" customWidth="1"/>
    <col min="12040" max="12040" width="9.28515625" style="163" bestFit="1" customWidth="1"/>
    <col min="12041" max="12041" width="12.140625" style="163" customWidth="1"/>
    <col min="12042" max="12042" width="12.7109375" style="163" customWidth="1"/>
    <col min="12043" max="12043" width="9.28515625" style="163" customWidth="1"/>
    <col min="12044" max="12044" width="9.28515625" style="163" bestFit="1" customWidth="1"/>
    <col min="12045" max="12045" width="13.140625" style="163" customWidth="1"/>
    <col min="12046" max="12046" width="13.5703125" style="163" customWidth="1"/>
    <col min="12047" max="12047" width="9.5703125" style="163" customWidth="1"/>
    <col min="12048" max="12048" width="14.85546875" style="163" customWidth="1"/>
    <col min="12049" max="12288" width="9.140625" style="163"/>
    <col min="12289" max="12289" width="5.5703125" style="163" customWidth="1"/>
    <col min="12290" max="12290" width="33.5703125" style="163" customWidth="1"/>
    <col min="12291" max="12291" width="15.5703125" style="163" customWidth="1"/>
    <col min="12292" max="12292" width="9.5703125" style="163" customWidth="1"/>
    <col min="12293" max="12293" width="11.7109375" style="163" customWidth="1"/>
    <col min="12294" max="12294" width="13.140625" style="163" customWidth="1"/>
    <col min="12295" max="12295" width="10.85546875" style="163" customWidth="1"/>
    <col min="12296" max="12296" width="9.28515625" style="163" bestFit="1" customWidth="1"/>
    <col min="12297" max="12297" width="12.140625" style="163" customWidth="1"/>
    <col min="12298" max="12298" width="12.7109375" style="163" customWidth="1"/>
    <col min="12299" max="12299" width="9.28515625" style="163" customWidth="1"/>
    <col min="12300" max="12300" width="9.28515625" style="163" bestFit="1" customWidth="1"/>
    <col min="12301" max="12301" width="13.140625" style="163" customWidth="1"/>
    <col min="12302" max="12302" width="13.5703125" style="163" customWidth="1"/>
    <col min="12303" max="12303" width="9.5703125" style="163" customWidth="1"/>
    <col min="12304" max="12304" width="14.85546875" style="163" customWidth="1"/>
    <col min="12305" max="12544" width="9.140625" style="163"/>
    <col min="12545" max="12545" width="5.5703125" style="163" customWidth="1"/>
    <col min="12546" max="12546" width="33.5703125" style="163" customWidth="1"/>
    <col min="12547" max="12547" width="15.5703125" style="163" customWidth="1"/>
    <col min="12548" max="12548" width="9.5703125" style="163" customWidth="1"/>
    <col min="12549" max="12549" width="11.7109375" style="163" customWidth="1"/>
    <col min="12550" max="12550" width="13.140625" style="163" customWidth="1"/>
    <col min="12551" max="12551" width="10.85546875" style="163" customWidth="1"/>
    <col min="12552" max="12552" width="9.28515625" style="163" bestFit="1" customWidth="1"/>
    <col min="12553" max="12553" width="12.140625" style="163" customWidth="1"/>
    <col min="12554" max="12554" width="12.7109375" style="163" customWidth="1"/>
    <col min="12555" max="12555" width="9.28515625" style="163" customWidth="1"/>
    <col min="12556" max="12556" width="9.28515625" style="163" bestFit="1" customWidth="1"/>
    <col min="12557" max="12557" width="13.140625" style="163" customWidth="1"/>
    <col min="12558" max="12558" width="13.5703125" style="163" customWidth="1"/>
    <col min="12559" max="12559" width="9.5703125" style="163" customWidth="1"/>
    <col min="12560" max="12560" width="14.85546875" style="163" customWidth="1"/>
    <col min="12561" max="12800" width="9.140625" style="163"/>
    <col min="12801" max="12801" width="5.5703125" style="163" customWidth="1"/>
    <col min="12802" max="12802" width="33.5703125" style="163" customWidth="1"/>
    <col min="12803" max="12803" width="15.5703125" style="163" customWidth="1"/>
    <col min="12804" max="12804" width="9.5703125" style="163" customWidth="1"/>
    <col min="12805" max="12805" width="11.7109375" style="163" customWidth="1"/>
    <col min="12806" max="12806" width="13.140625" style="163" customWidth="1"/>
    <col min="12807" max="12807" width="10.85546875" style="163" customWidth="1"/>
    <col min="12808" max="12808" width="9.28515625" style="163" bestFit="1" customWidth="1"/>
    <col min="12809" max="12809" width="12.140625" style="163" customWidth="1"/>
    <col min="12810" max="12810" width="12.7109375" style="163" customWidth="1"/>
    <col min="12811" max="12811" width="9.28515625" style="163" customWidth="1"/>
    <col min="12812" max="12812" width="9.28515625" style="163" bestFit="1" customWidth="1"/>
    <col min="12813" max="12813" width="13.140625" style="163" customWidth="1"/>
    <col min="12814" max="12814" width="13.5703125" style="163" customWidth="1"/>
    <col min="12815" max="12815" width="9.5703125" style="163" customWidth="1"/>
    <col min="12816" max="12816" width="14.85546875" style="163" customWidth="1"/>
    <col min="12817" max="13056" width="9.140625" style="163"/>
    <col min="13057" max="13057" width="5.5703125" style="163" customWidth="1"/>
    <col min="13058" max="13058" width="33.5703125" style="163" customWidth="1"/>
    <col min="13059" max="13059" width="15.5703125" style="163" customWidth="1"/>
    <col min="13060" max="13060" width="9.5703125" style="163" customWidth="1"/>
    <col min="13061" max="13061" width="11.7109375" style="163" customWidth="1"/>
    <col min="13062" max="13062" width="13.140625" style="163" customWidth="1"/>
    <col min="13063" max="13063" width="10.85546875" style="163" customWidth="1"/>
    <col min="13064" max="13064" width="9.28515625" style="163" bestFit="1" customWidth="1"/>
    <col min="13065" max="13065" width="12.140625" style="163" customWidth="1"/>
    <col min="13066" max="13066" width="12.7109375" style="163" customWidth="1"/>
    <col min="13067" max="13067" width="9.28515625" style="163" customWidth="1"/>
    <col min="13068" max="13068" width="9.28515625" style="163" bestFit="1" customWidth="1"/>
    <col min="13069" max="13069" width="13.140625" style="163" customWidth="1"/>
    <col min="13070" max="13070" width="13.5703125" style="163" customWidth="1"/>
    <col min="13071" max="13071" width="9.5703125" style="163" customWidth="1"/>
    <col min="13072" max="13072" width="14.85546875" style="163" customWidth="1"/>
    <col min="13073" max="13312" width="9.140625" style="163"/>
    <col min="13313" max="13313" width="5.5703125" style="163" customWidth="1"/>
    <col min="13314" max="13314" width="33.5703125" style="163" customWidth="1"/>
    <col min="13315" max="13315" width="15.5703125" style="163" customWidth="1"/>
    <col min="13316" max="13316" width="9.5703125" style="163" customWidth="1"/>
    <col min="13317" max="13317" width="11.7109375" style="163" customWidth="1"/>
    <col min="13318" max="13318" width="13.140625" style="163" customWidth="1"/>
    <col min="13319" max="13319" width="10.85546875" style="163" customWidth="1"/>
    <col min="13320" max="13320" width="9.28515625" style="163" bestFit="1" customWidth="1"/>
    <col min="13321" max="13321" width="12.140625" style="163" customWidth="1"/>
    <col min="13322" max="13322" width="12.7109375" style="163" customWidth="1"/>
    <col min="13323" max="13323" width="9.28515625" style="163" customWidth="1"/>
    <col min="13324" max="13324" width="9.28515625" style="163" bestFit="1" customWidth="1"/>
    <col min="13325" max="13325" width="13.140625" style="163" customWidth="1"/>
    <col min="13326" max="13326" width="13.5703125" style="163" customWidth="1"/>
    <col min="13327" max="13327" width="9.5703125" style="163" customWidth="1"/>
    <col min="13328" max="13328" width="14.85546875" style="163" customWidth="1"/>
    <col min="13329" max="13568" width="9.140625" style="163"/>
    <col min="13569" max="13569" width="5.5703125" style="163" customWidth="1"/>
    <col min="13570" max="13570" width="33.5703125" style="163" customWidth="1"/>
    <col min="13571" max="13571" width="15.5703125" style="163" customWidth="1"/>
    <col min="13572" max="13572" width="9.5703125" style="163" customWidth="1"/>
    <col min="13573" max="13573" width="11.7109375" style="163" customWidth="1"/>
    <col min="13574" max="13574" width="13.140625" style="163" customWidth="1"/>
    <col min="13575" max="13575" width="10.85546875" style="163" customWidth="1"/>
    <col min="13576" max="13576" width="9.28515625" style="163" bestFit="1" customWidth="1"/>
    <col min="13577" max="13577" width="12.140625" style="163" customWidth="1"/>
    <col min="13578" max="13578" width="12.7109375" style="163" customWidth="1"/>
    <col min="13579" max="13579" width="9.28515625" style="163" customWidth="1"/>
    <col min="13580" max="13580" width="9.28515625" style="163" bestFit="1" customWidth="1"/>
    <col min="13581" max="13581" width="13.140625" style="163" customWidth="1"/>
    <col min="13582" max="13582" width="13.5703125" style="163" customWidth="1"/>
    <col min="13583" max="13583" width="9.5703125" style="163" customWidth="1"/>
    <col min="13584" max="13584" width="14.85546875" style="163" customWidth="1"/>
    <col min="13585" max="13824" width="9.140625" style="163"/>
    <col min="13825" max="13825" width="5.5703125" style="163" customWidth="1"/>
    <col min="13826" max="13826" width="33.5703125" style="163" customWidth="1"/>
    <col min="13827" max="13827" width="15.5703125" style="163" customWidth="1"/>
    <col min="13828" max="13828" width="9.5703125" style="163" customWidth="1"/>
    <col min="13829" max="13829" width="11.7109375" style="163" customWidth="1"/>
    <col min="13830" max="13830" width="13.140625" style="163" customWidth="1"/>
    <col min="13831" max="13831" width="10.85546875" style="163" customWidth="1"/>
    <col min="13832" max="13832" width="9.28515625" style="163" bestFit="1" customWidth="1"/>
    <col min="13833" max="13833" width="12.140625" style="163" customWidth="1"/>
    <col min="13834" max="13834" width="12.7109375" style="163" customWidth="1"/>
    <col min="13835" max="13835" width="9.28515625" style="163" customWidth="1"/>
    <col min="13836" max="13836" width="9.28515625" style="163" bestFit="1" customWidth="1"/>
    <col min="13837" max="13837" width="13.140625" style="163" customWidth="1"/>
    <col min="13838" max="13838" width="13.5703125" style="163" customWidth="1"/>
    <col min="13839" max="13839" width="9.5703125" style="163" customWidth="1"/>
    <col min="13840" max="13840" width="14.85546875" style="163" customWidth="1"/>
    <col min="13841" max="14080" width="9.140625" style="163"/>
    <col min="14081" max="14081" width="5.5703125" style="163" customWidth="1"/>
    <col min="14082" max="14082" width="33.5703125" style="163" customWidth="1"/>
    <col min="14083" max="14083" width="15.5703125" style="163" customWidth="1"/>
    <col min="14084" max="14084" width="9.5703125" style="163" customWidth="1"/>
    <col min="14085" max="14085" width="11.7109375" style="163" customWidth="1"/>
    <col min="14086" max="14086" width="13.140625" style="163" customWidth="1"/>
    <col min="14087" max="14087" width="10.85546875" style="163" customWidth="1"/>
    <col min="14088" max="14088" width="9.28515625" style="163" bestFit="1" customWidth="1"/>
    <col min="14089" max="14089" width="12.140625" style="163" customWidth="1"/>
    <col min="14090" max="14090" width="12.7109375" style="163" customWidth="1"/>
    <col min="14091" max="14091" width="9.28515625" style="163" customWidth="1"/>
    <col min="14092" max="14092" width="9.28515625" style="163" bestFit="1" customWidth="1"/>
    <col min="14093" max="14093" width="13.140625" style="163" customWidth="1"/>
    <col min="14094" max="14094" width="13.5703125" style="163" customWidth="1"/>
    <col min="14095" max="14095" width="9.5703125" style="163" customWidth="1"/>
    <col min="14096" max="14096" width="14.85546875" style="163" customWidth="1"/>
    <col min="14097" max="14336" width="9.140625" style="163"/>
    <col min="14337" max="14337" width="5.5703125" style="163" customWidth="1"/>
    <col min="14338" max="14338" width="33.5703125" style="163" customWidth="1"/>
    <col min="14339" max="14339" width="15.5703125" style="163" customWidth="1"/>
    <col min="14340" max="14340" width="9.5703125" style="163" customWidth="1"/>
    <col min="14341" max="14341" width="11.7109375" style="163" customWidth="1"/>
    <col min="14342" max="14342" width="13.140625" style="163" customWidth="1"/>
    <col min="14343" max="14343" width="10.85546875" style="163" customWidth="1"/>
    <col min="14344" max="14344" width="9.28515625" style="163" bestFit="1" customWidth="1"/>
    <col min="14345" max="14345" width="12.140625" style="163" customWidth="1"/>
    <col min="14346" max="14346" width="12.7109375" style="163" customWidth="1"/>
    <col min="14347" max="14347" width="9.28515625" style="163" customWidth="1"/>
    <col min="14348" max="14348" width="9.28515625" style="163" bestFit="1" customWidth="1"/>
    <col min="14349" max="14349" width="13.140625" style="163" customWidth="1"/>
    <col min="14350" max="14350" width="13.5703125" style="163" customWidth="1"/>
    <col min="14351" max="14351" width="9.5703125" style="163" customWidth="1"/>
    <col min="14352" max="14352" width="14.85546875" style="163" customWidth="1"/>
    <col min="14353" max="14592" width="9.140625" style="163"/>
    <col min="14593" max="14593" width="5.5703125" style="163" customWidth="1"/>
    <col min="14594" max="14594" width="33.5703125" style="163" customWidth="1"/>
    <col min="14595" max="14595" width="15.5703125" style="163" customWidth="1"/>
    <col min="14596" max="14596" width="9.5703125" style="163" customWidth="1"/>
    <col min="14597" max="14597" width="11.7109375" style="163" customWidth="1"/>
    <col min="14598" max="14598" width="13.140625" style="163" customWidth="1"/>
    <col min="14599" max="14599" width="10.85546875" style="163" customWidth="1"/>
    <col min="14600" max="14600" width="9.28515625" style="163" bestFit="1" customWidth="1"/>
    <col min="14601" max="14601" width="12.140625" style="163" customWidth="1"/>
    <col min="14602" max="14602" width="12.7109375" style="163" customWidth="1"/>
    <col min="14603" max="14603" width="9.28515625" style="163" customWidth="1"/>
    <col min="14604" max="14604" width="9.28515625" style="163" bestFit="1" customWidth="1"/>
    <col min="14605" max="14605" width="13.140625" style="163" customWidth="1"/>
    <col min="14606" max="14606" width="13.5703125" style="163" customWidth="1"/>
    <col min="14607" max="14607" width="9.5703125" style="163" customWidth="1"/>
    <col min="14608" max="14608" width="14.85546875" style="163" customWidth="1"/>
    <col min="14609" max="14848" width="9.140625" style="163"/>
    <col min="14849" max="14849" width="5.5703125" style="163" customWidth="1"/>
    <col min="14850" max="14850" width="33.5703125" style="163" customWidth="1"/>
    <col min="14851" max="14851" width="15.5703125" style="163" customWidth="1"/>
    <col min="14852" max="14852" width="9.5703125" style="163" customWidth="1"/>
    <col min="14853" max="14853" width="11.7109375" style="163" customWidth="1"/>
    <col min="14854" max="14854" width="13.140625" style="163" customWidth="1"/>
    <col min="14855" max="14855" width="10.85546875" style="163" customWidth="1"/>
    <col min="14856" max="14856" width="9.28515625" style="163" bestFit="1" customWidth="1"/>
    <col min="14857" max="14857" width="12.140625" style="163" customWidth="1"/>
    <col min="14858" max="14858" width="12.7109375" style="163" customWidth="1"/>
    <col min="14859" max="14859" width="9.28515625" style="163" customWidth="1"/>
    <col min="14860" max="14860" width="9.28515625" style="163" bestFit="1" customWidth="1"/>
    <col min="14861" max="14861" width="13.140625" style="163" customWidth="1"/>
    <col min="14862" max="14862" width="13.5703125" style="163" customWidth="1"/>
    <col min="14863" max="14863" width="9.5703125" style="163" customWidth="1"/>
    <col min="14864" max="14864" width="14.85546875" style="163" customWidth="1"/>
    <col min="14865" max="15104" width="9.140625" style="163"/>
    <col min="15105" max="15105" width="5.5703125" style="163" customWidth="1"/>
    <col min="15106" max="15106" width="33.5703125" style="163" customWidth="1"/>
    <col min="15107" max="15107" width="15.5703125" style="163" customWidth="1"/>
    <col min="15108" max="15108" width="9.5703125" style="163" customWidth="1"/>
    <col min="15109" max="15109" width="11.7109375" style="163" customWidth="1"/>
    <col min="15110" max="15110" width="13.140625" style="163" customWidth="1"/>
    <col min="15111" max="15111" width="10.85546875" style="163" customWidth="1"/>
    <col min="15112" max="15112" width="9.28515625" style="163" bestFit="1" customWidth="1"/>
    <col min="15113" max="15113" width="12.140625" style="163" customWidth="1"/>
    <col min="15114" max="15114" width="12.7109375" style="163" customWidth="1"/>
    <col min="15115" max="15115" width="9.28515625" style="163" customWidth="1"/>
    <col min="15116" max="15116" width="9.28515625" style="163" bestFit="1" customWidth="1"/>
    <col min="15117" max="15117" width="13.140625" style="163" customWidth="1"/>
    <col min="15118" max="15118" width="13.5703125" style="163" customWidth="1"/>
    <col min="15119" max="15119" width="9.5703125" style="163" customWidth="1"/>
    <col min="15120" max="15120" width="14.85546875" style="163" customWidth="1"/>
    <col min="15121" max="15360" width="9.140625" style="163"/>
    <col min="15361" max="15361" width="5.5703125" style="163" customWidth="1"/>
    <col min="15362" max="15362" width="33.5703125" style="163" customWidth="1"/>
    <col min="15363" max="15363" width="15.5703125" style="163" customWidth="1"/>
    <col min="15364" max="15364" width="9.5703125" style="163" customWidth="1"/>
    <col min="15365" max="15365" width="11.7109375" style="163" customWidth="1"/>
    <col min="15366" max="15366" width="13.140625" style="163" customWidth="1"/>
    <col min="15367" max="15367" width="10.85546875" style="163" customWidth="1"/>
    <col min="15368" max="15368" width="9.28515625" style="163" bestFit="1" customWidth="1"/>
    <col min="15369" max="15369" width="12.140625" style="163" customWidth="1"/>
    <col min="15370" max="15370" width="12.7109375" style="163" customWidth="1"/>
    <col min="15371" max="15371" width="9.28515625" style="163" customWidth="1"/>
    <col min="15372" max="15372" width="9.28515625" style="163" bestFit="1" customWidth="1"/>
    <col min="15373" max="15373" width="13.140625" style="163" customWidth="1"/>
    <col min="15374" max="15374" width="13.5703125" style="163" customWidth="1"/>
    <col min="15375" max="15375" width="9.5703125" style="163" customWidth="1"/>
    <col min="15376" max="15376" width="14.85546875" style="163" customWidth="1"/>
    <col min="15377" max="15616" width="9.140625" style="163"/>
    <col min="15617" max="15617" width="5.5703125" style="163" customWidth="1"/>
    <col min="15618" max="15618" width="33.5703125" style="163" customWidth="1"/>
    <col min="15619" max="15619" width="15.5703125" style="163" customWidth="1"/>
    <col min="15620" max="15620" width="9.5703125" style="163" customWidth="1"/>
    <col min="15621" max="15621" width="11.7109375" style="163" customWidth="1"/>
    <col min="15622" max="15622" width="13.140625" style="163" customWidth="1"/>
    <col min="15623" max="15623" width="10.85546875" style="163" customWidth="1"/>
    <col min="15624" max="15624" width="9.28515625" style="163" bestFit="1" customWidth="1"/>
    <col min="15625" max="15625" width="12.140625" style="163" customWidth="1"/>
    <col min="15626" max="15626" width="12.7109375" style="163" customWidth="1"/>
    <col min="15627" max="15627" width="9.28515625" style="163" customWidth="1"/>
    <col min="15628" max="15628" width="9.28515625" style="163" bestFit="1" customWidth="1"/>
    <col min="15629" max="15629" width="13.140625" style="163" customWidth="1"/>
    <col min="15630" max="15630" width="13.5703125" style="163" customWidth="1"/>
    <col min="15631" max="15631" width="9.5703125" style="163" customWidth="1"/>
    <col min="15632" max="15632" width="14.85546875" style="163" customWidth="1"/>
    <col min="15633" max="15872" width="9.140625" style="163"/>
    <col min="15873" max="15873" width="5.5703125" style="163" customWidth="1"/>
    <col min="15874" max="15874" width="33.5703125" style="163" customWidth="1"/>
    <col min="15875" max="15875" width="15.5703125" style="163" customWidth="1"/>
    <col min="15876" max="15876" width="9.5703125" style="163" customWidth="1"/>
    <col min="15877" max="15877" width="11.7109375" style="163" customWidth="1"/>
    <col min="15878" max="15878" width="13.140625" style="163" customWidth="1"/>
    <col min="15879" max="15879" width="10.85546875" style="163" customWidth="1"/>
    <col min="15880" max="15880" width="9.28515625" style="163" bestFit="1" customWidth="1"/>
    <col min="15881" max="15881" width="12.140625" style="163" customWidth="1"/>
    <col min="15882" max="15882" width="12.7109375" style="163" customWidth="1"/>
    <col min="15883" max="15883" width="9.28515625" style="163" customWidth="1"/>
    <col min="15884" max="15884" width="9.28515625" style="163" bestFit="1" customWidth="1"/>
    <col min="15885" max="15885" width="13.140625" style="163" customWidth="1"/>
    <col min="15886" max="15886" width="13.5703125" style="163" customWidth="1"/>
    <col min="15887" max="15887" width="9.5703125" style="163" customWidth="1"/>
    <col min="15888" max="15888" width="14.85546875" style="163" customWidth="1"/>
    <col min="15889" max="16128" width="9.140625" style="163"/>
    <col min="16129" max="16129" width="5.5703125" style="163" customWidth="1"/>
    <col min="16130" max="16130" width="33.5703125" style="163" customWidth="1"/>
    <col min="16131" max="16131" width="15.5703125" style="163" customWidth="1"/>
    <col min="16132" max="16132" width="9.5703125" style="163" customWidth="1"/>
    <col min="16133" max="16133" width="11.7109375" style="163" customWidth="1"/>
    <col min="16134" max="16134" width="13.140625" style="163" customWidth="1"/>
    <col min="16135" max="16135" width="10.85546875" style="163" customWidth="1"/>
    <col min="16136" max="16136" width="9.28515625" style="163" bestFit="1" customWidth="1"/>
    <col min="16137" max="16137" width="12.140625" style="163" customWidth="1"/>
    <col min="16138" max="16138" width="12.7109375" style="163" customWidth="1"/>
    <col min="16139" max="16139" width="9.28515625" style="163" customWidth="1"/>
    <col min="16140" max="16140" width="9.28515625" style="163" bestFit="1" customWidth="1"/>
    <col min="16141" max="16141" width="13.140625" style="163" customWidth="1"/>
    <col min="16142" max="16142" width="13.5703125" style="163" customWidth="1"/>
    <col min="16143" max="16143" width="9.5703125" style="163" customWidth="1"/>
    <col min="16144" max="16144" width="14.85546875" style="163" customWidth="1"/>
    <col min="16145" max="16384" width="9.140625" style="163"/>
  </cols>
  <sheetData>
    <row r="1" spans="1:16" ht="51.6" customHeight="1">
      <c r="L1" s="359" t="s">
        <v>416</v>
      </c>
      <c r="M1" s="359"/>
      <c r="N1" s="359"/>
      <c r="O1" s="359"/>
      <c r="P1" s="359"/>
    </row>
    <row r="2" spans="1:16" ht="23.25" customHeight="1">
      <c r="A2" s="360" t="s">
        <v>360</v>
      </c>
      <c r="B2" s="360"/>
      <c r="C2" s="360"/>
      <c r="D2" s="360"/>
      <c r="E2" s="360"/>
      <c r="F2" s="360"/>
      <c r="G2" s="360"/>
      <c r="H2" s="360"/>
      <c r="I2" s="360"/>
      <c r="J2" s="360"/>
      <c r="K2" s="360"/>
      <c r="L2" s="360"/>
      <c r="M2" s="360"/>
      <c r="N2" s="360"/>
      <c r="O2" s="360"/>
      <c r="P2" s="360"/>
    </row>
    <row r="3" spans="1:16" ht="28.5" customHeight="1">
      <c r="A3" s="361" t="s">
        <v>410</v>
      </c>
      <c r="B3" s="361"/>
      <c r="C3" s="361"/>
      <c r="D3" s="361"/>
      <c r="E3" s="361"/>
      <c r="F3" s="361"/>
      <c r="G3" s="361"/>
      <c r="H3" s="361"/>
      <c r="I3" s="361"/>
      <c r="J3" s="361"/>
      <c r="K3" s="361"/>
      <c r="L3" s="361"/>
      <c r="M3" s="361"/>
      <c r="N3" s="361"/>
      <c r="O3" s="361"/>
      <c r="P3" s="361"/>
    </row>
    <row r="4" spans="1:16">
      <c r="A4" s="362" t="s">
        <v>361</v>
      </c>
      <c r="B4" s="363" t="s">
        <v>362</v>
      </c>
      <c r="C4" s="366" t="s">
        <v>363</v>
      </c>
      <c r="D4" s="366" t="s">
        <v>364</v>
      </c>
      <c r="E4" s="366"/>
      <c r="F4" s="366"/>
      <c r="G4" s="366"/>
      <c r="H4" s="366"/>
      <c r="I4" s="366"/>
      <c r="J4" s="366"/>
      <c r="K4" s="366"/>
      <c r="L4" s="366"/>
      <c r="M4" s="366"/>
      <c r="N4" s="366"/>
      <c r="O4" s="366"/>
      <c r="P4" s="366" t="s">
        <v>365</v>
      </c>
    </row>
    <row r="5" spans="1:16" ht="17.25" customHeight="1">
      <c r="A5" s="362"/>
      <c r="B5" s="364"/>
      <c r="C5" s="366"/>
      <c r="D5" s="367" t="s">
        <v>321</v>
      </c>
      <c r="E5" s="368"/>
      <c r="F5" s="368"/>
      <c r="G5" s="369"/>
      <c r="H5" s="367" t="s">
        <v>338</v>
      </c>
      <c r="I5" s="368"/>
      <c r="J5" s="368"/>
      <c r="K5" s="368"/>
      <c r="L5" s="367" t="s">
        <v>404</v>
      </c>
      <c r="M5" s="368"/>
      <c r="N5" s="368"/>
      <c r="O5" s="368"/>
      <c r="P5" s="366"/>
    </row>
    <row r="6" spans="1:16" ht="78.75">
      <c r="A6" s="362"/>
      <c r="B6" s="365"/>
      <c r="C6" s="366"/>
      <c r="D6" s="166" t="s">
        <v>366</v>
      </c>
      <c r="E6" s="166" t="s">
        <v>367</v>
      </c>
      <c r="F6" s="166" t="s">
        <v>368</v>
      </c>
      <c r="G6" s="167" t="s">
        <v>369</v>
      </c>
      <c r="H6" s="166" t="s">
        <v>366</v>
      </c>
      <c r="I6" s="166" t="s">
        <v>367</v>
      </c>
      <c r="J6" s="166" t="s">
        <v>368</v>
      </c>
      <c r="K6" s="167" t="s">
        <v>369</v>
      </c>
      <c r="L6" s="166" t="s">
        <v>366</v>
      </c>
      <c r="M6" s="166" t="s">
        <v>367</v>
      </c>
      <c r="N6" s="166" t="s">
        <v>368</v>
      </c>
      <c r="O6" s="167" t="s">
        <v>369</v>
      </c>
      <c r="P6" s="366"/>
    </row>
    <row r="7" spans="1:16" s="172" customFormat="1" ht="21.6" customHeight="1">
      <c r="A7" s="168">
        <v>1</v>
      </c>
      <c r="B7" s="168" t="s">
        <v>27</v>
      </c>
      <c r="C7" s="169" t="s">
        <v>370</v>
      </c>
      <c r="D7" s="170">
        <f>D8+D10</f>
        <v>15226.699999999999</v>
      </c>
      <c r="E7" s="170">
        <f>E8+E10</f>
        <v>0</v>
      </c>
      <c r="F7" s="170">
        <f>F8+F10</f>
        <v>0</v>
      </c>
      <c r="G7" s="170">
        <f>G8+G10</f>
        <v>15226.699999999999</v>
      </c>
      <c r="H7" s="170">
        <f t="shared" ref="H7:O8" si="0">H8</f>
        <v>0</v>
      </c>
      <c r="I7" s="170">
        <f t="shared" si="0"/>
        <v>0</v>
      </c>
      <c r="J7" s="170">
        <f t="shared" si="0"/>
        <v>0</v>
      </c>
      <c r="K7" s="170">
        <f t="shared" si="0"/>
        <v>0</v>
      </c>
      <c r="L7" s="170">
        <f t="shared" si="0"/>
        <v>0</v>
      </c>
      <c r="M7" s="170">
        <f t="shared" si="0"/>
        <v>0</v>
      </c>
      <c r="N7" s="170">
        <f t="shared" si="0"/>
        <v>0</v>
      </c>
      <c r="O7" s="170">
        <f t="shared" si="0"/>
        <v>0</v>
      </c>
      <c r="P7" s="171" t="s">
        <v>57</v>
      </c>
    </row>
    <row r="8" spans="1:16" ht="25.15" customHeight="1">
      <c r="A8" s="173" t="s">
        <v>371</v>
      </c>
      <c r="B8" s="173" t="s">
        <v>233</v>
      </c>
      <c r="C8" s="304" t="s">
        <v>370</v>
      </c>
      <c r="D8" s="305">
        <f>D9</f>
        <v>13963.9</v>
      </c>
      <c r="E8" s="305">
        <f t="shared" ref="E8:G8" si="1">E9</f>
        <v>0</v>
      </c>
      <c r="F8" s="305">
        <f t="shared" si="1"/>
        <v>0</v>
      </c>
      <c r="G8" s="305">
        <f t="shared" si="1"/>
        <v>13963.9</v>
      </c>
      <c r="H8" s="305">
        <f t="shared" si="0"/>
        <v>0</v>
      </c>
      <c r="I8" s="305">
        <f t="shared" si="0"/>
        <v>0</v>
      </c>
      <c r="J8" s="305">
        <f t="shared" si="0"/>
        <v>0</v>
      </c>
      <c r="K8" s="305">
        <f t="shared" si="0"/>
        <v>0</v>
      </c>
      <c r="L8" s="305">
        <f t="shared" si="0"/>
        <v>0</v>
      </c>
      <c r="M8" s="305">
        <f t="shared" si="0"/>
        <v>0</v>
      </c>
      <c r="N8" s="305">
        <f t="shared" si="0"/>
        <v>0</v>
      </c>
      <c r="O8" s="305">
        <f t="shared" si="0"/>
        <v>0</v>
      </c>
      <c r="P8" s="296" t="s">
        <v>232</v>
      </c>
    </row>
    <row r="9" spans="1:16" ht="84.75" customHeight="1">
      <c r="A9" s="174" t="s">
        <v>372</v>
      </c>
      <c r="B9" s="321" t="s">
        <v>749</v>
      </c>
      <c r="C9" s="297" t="s">
        <v>269</v>
      </c>
      <c r="D9" s="305">
        <f>'№ 4 ведом'!F215</f>
        <v>13963.9</v>
      </c>
      <c r="E9" s="305">
        <v>0</v>
      </c>
      <c r="F9" s="305">
        <v>0</v>
      </c>
      <c r="G9" s="305">
        <f>D9+E9+F9</f>
        <v>13963.9</v>
      </c>
      <c r="H9" s="305">
        <v>0</v>
      </c>
      <c r="I9" s="305">
        <v>0</v>
      </c>
      <c r="J9" s="305">
        <v>0</v>
      </c>
      <c r="K9" s="305">
        <f>H9+I9+J9</f>
        <v>0</v>
      </c>
      <c r="L9" s="305">
        <v>0</v>
      </c>
      <c r="M9" s="305">
        <v>0</v>
      </c>
      <c r="N9" s="305">
        <v>0</v>
      </c>
      <c r="O9" s="305">
        <f>L9+M9+N9</f>
        <v>0</v>
      </c>
      <c r="P9" s="296" t="s">
        <v>232</v>
      </c>
    </row>
    <row r="10" spans="1:16" ht="27" customHeight="1">
      <c r="A10" s="174" t="s">
        <v>373</v>
      </c>
      <c r="B10" s="174" t="s">
        <v>28</v>
      </c>
      <c r="C10" s="297" t="s">
        <v>370</v>
      </c>
      <c r="D10" s="305">
        <f>D11</f>
        <v>1262.8</v>
      </c>
      <c r="E10" s="305">
        <f t="shared" ref="E10:O10" si="2">E11</f>
        <v>0</v>
      </c>
      <c r="F10" s="305">
        <f t="shared" si="2"/>
        <v>0</v>
      </c>
      <c r="G10" s="305">
        <f t="shared" si="2"/>
        <v>1262.8</v>
      </c>
      <c r="H10" s="305">
        <f t="shared" si="2"/>
        <v>0</v>
      </c>
      <c r="I10" s="305">
        <f t="shared" si="2"/>
        <v>0</v>
      </c>
      <c r="J10" s="305">
        <f t="shared" si="2"/>
        <v>0</v>
      </c>
      <c r="K10" s="305">
        <f t="shared" si="2"/>
        <v>0</v>
      </c>
      <c r="L10" s="305">
        <f t="shared" si="2"/>
        <v>0</v>
      </c>
      <c r="M10" s="305">
        <f t="shared" si="2"/>
        <v>0</v>
      </c>
      <c r="N10" s="305">
        <f t="shared" si="2"/>
        <v>0</v>
      </c>
      <c r="O10" s="305">
        <f t="shared" si="2"/>
        <v>0</v>
      </c>
      <c r="P10" s="296" t="s">
        <v>49</v>
      </c>
    </row>
    <row r="11" spans="1:16" ht="110.25">
      <c r="A11" s="228" t="s">
        <v>374</v>
      </c>
      <c r="B11" s="302" t="s">
        <v>750</v>
      </c>
      <c r="C11" s="302" t="s">
        <v>269</v>
      </c>
      <c r="D11" s="295">
        <f>'№ 4 ведом'!F258</f>
        <v>1262.8</v>
      </c>
      <c r="E11" s="295">
        <v>0</v>
      </c>
      <c r="F11" s="295">
        <v>0</v>
      </c>
      <c r="G11" s="295">
        <f>SUM(D11:F11)</f>
        <v>1262.8</v>
      </c>
      <c r="H11" s="295">
        <v>0</v>
      </c>
      <c r="I11" s="295">
        <v>0</v>
      </c>
      <c r="J11" s="295">
        <v>0</v>
      </c>
      <c r="K11" s="295">
        <f>H11+I11+J11</f>
        <v>0</v>
      </c>
      <c r="L11" s="295">
        <v>0</v>
      </c>
      <c r="M11" s="295">
        <v>0</v>
      </c>
      <c r="N11" s="295">
        <v>0</v>
      </c>
      <c r="O11" s="295">
        <f>L11+M11+N11</f>
        <v>0</v>
      </c>
      <c r="P11" s="303" t="s">
        <v>49</v>
      </c>
    </row>
    <row r="12" spans="1:16" s="172" customFormat="1">
      <c r="A12" s="168" t="s">
        <v>375</v>
      </c>
      <c r="B12" s="175" t="s">
        <v>31</v>
      </c>
      <c r="C12" s="169" t="s">
        <v>370</v>
      </c>
      <c r="D12" s="170">
        <f>D13</f>
        <v>1550.7</v>
      </c>
      <c r="E12" s="170">
        <f t="shared" ref="E12:O12" si="3">E13</f>
        <v>0</v>
      </c>
      <c r="F12" s="170">
        <f t="shared" si="3"/>
        <v>0</v>
      </c>
      <c r="G12" s="170">
        <f t="shared" si="3"/>
        <v>1550.7</v>
      </c>
      <c r="H12" s="170">
        <f t="shared" si="3"/>
        <v>0</v>
      </c>
      <c r="I12" s="170">
        <f t="shared" si="3"/>
        <v>0</v>
      </c>
      <c r="J12" s="170">
        <f t="shared" si="3"/>
        <v>6984.3</v>
      </c>
      <c r="K12" s="170">
        <f t="shared" si="3"/>
        <v>6984.3</v>
      </c>
      <c r="L12" s="170">
        <f t="shared" si="3"/>
        <v>0</v>
      </c>
      <c r="M12" s="170">
        <f t="shared" si="3"/>
        <v>0</v>
      </c>
      <c r="N12" s="170">
        <f t="shared" si="3"/>
        <v>1746.1</v>
      </c>
      <c r="O12" s="170">
        <f t="shared" si="3"/>
        <v>1746.1</v>
      </c>
      <c r="P12" s="171" t="s">
        <v>39</v>
      </c>
    </row>
    <row r="13" spans="1:16">
      <c r="A13" s="176" t="s">
        <v>376</v>
      </c>
      <c r="B13" s="293" t="s">
        <v>85</v>
      </c>
      <c r="C13" s="294" t="s">
        <v>370</v>
      </c>
      <c r="D13" s="295">
        <f>D14+D15</f>
        <v>1550.7</v>
      </c>
      <c r="E13" s="295">
        <f t="shared" ref="E13:O13" si="4">E14+E15</f>
        <v>0</v>
      </c>
      <c r="F13" s="295">
        <f t="shared" si="4"/>
        <v>0</v>
      </c>
      <c r="G13" s="295">
        <f t="shared" si="4"/>
        <v>1550.7</v>
      </c>
      <c r="H13" s="295">
        <f t="shared" si="4"/>
        <v>0</v>
      </c>
      <c r="I13" s="295">
        <f t="shared" si="4"/>
        <v>0</v>
      </c>
      <c r="J13" s="295">
        <f t="shared" si="4"/>
        <v>6984.3</v>
      </c>
      <c r="K13" s="295">
        <f t="shared" si="4"/>
        <v>6984.3</v>
      </c>
      <c r="L13" s="295">
        <f t="shared" si="4"/>
        <v>0</v>
      </c>
      <c r="M13" s="295">
        <f t="shared" si="4"/>
        <v>0</v>
      </c>
      <c r="N13" s="295">
        <f t="shared" si="4"/>
        <v>1746.1</v>
      </c>
      <c r="O13" s="295">
        <f t="shared" si="4"/>
        <v>1746.1</v>
      </c>
      <c r="P13" s="296" t="s">
        <v>84</v>
      </c>
    </row>
    <row r="14" spans="1:16" ht="115.9" customHeight="1">
      <c r="A14" s="174" t="s">
        <v>377</v>
      </c>
      <c r="B14" s="293" t="s">
        <v>378</v>
      </c>
      <c r="C14" s="297" t="s">
        <v>276</v>
      </c>
      <c r="D14" s="292">
        <v>0</v>
      </c>
      <c r="E14" s="292">
        <v>0</v>
      </c>
      <c r="F14" s="292">
        <f>'№ 4 ведом'!F620</f>
        <v>0</v>
      </c>
      <c r="G14" s="292">
        <v>0</v>
      </c>
      <c r="H14" s="292">
        <v>0</v>
      </c>
      <c r="I14" s="292">
        <v>0</v>
      </c>
      <c r="J14" s="292">
        <f>'№ 4 ведом'!G620</f>
        <v>6984.3</v>
      </c>
      <c r="K14" s="292">
        <f>H14+I14+J14</f>
        <v>6984.3</v>
      </c>
      <c r="L14" s="292">
        <v>0</v>
      </c>
      <c r="M14" s="292">
        <v>0</v>
      </c>
      <c r="N14" s="292">
        <f>'№ 4 ведом'!H620</f>
        <v>1746.1</v>
      </c>
      <c r="O14" s="292">
        <f>L14+M14+N14</f>
        <v>1746.1</v>
      </c>
      <c r="P14" s="296" t="s">
        <v>84</v>
      </c>
    </row>
    <row r="15" spans="1:16" ht="115.9" customHeight="1">
      <c r="A15" s="298" t="s">
        <v>731</v>
      </c>
      <c r="B15" s="298" t="s">
        <v>732</v>
      </c>
      <c r="C15" s="299" t="s">
        <v>276</v>
      </c>
      <c r="D15" s="292">
        <f>'№ 4 ведом'!F621</f>
        <v>1550.7</v>
      </c>
      <c r="E15" s="292">
        <v>0</v>
      </c>
      <c r="F15" s="292">
        <v>0</v>
      </c>
      <c r="G15" s="292">
        <f>SUM(D15:F15)</f>
        <v>1550.7</v>
      </c>
      <c r="H15" s="292">
        <v>0</v>
      </c>
      <c r="I15" s="292">
        <v>0</v>
      </c>
      <c r="J15" s="292">
        <v>0</v>
      </c>
      <c r="K15" s="292">
        <v>0</v>
      </c>
      <c r="L15" s="292">
        <v>0</v>
      </c>
      <c r="M15" s="292">
        <v>0</v>
      </c>
      <c r="N15" s="292">
        <v>0</v>
      </c>
      <c r="O15" s="292">
        <v>0</v>
      </c>
      <c r="P15" s="296" t="s">
        <v>84</v>
      </c>
    </row>
    <row r="16" spans="1:16" s="172" customFormat="1" ht="28.5" customHeight="1">
      <c r="A16" s="177"/>
      <c r="B16" s="177" t="s">
        <v>0</v>
      </c>
      <c r="C16" s="300"/>
      <c r="D16" s="170">
        <f t="shared" ref="D16:O16" si="5">D7+D12</f>
        <v>16777.399999999998</v>
      </c>
      <c r="E16" s="170">
        <f t="shared" si="5"/>
        <v>0</v>
      </c>
      <c r="F16" s="170">
        <f t="shared" si="5"/>
        <v>0</v>
      </c>
      <c r="G16" s="170">
        <f t="shared" si="5"/>
        <v>16777.399999999998</v>
      </c>
      <c r="H16" s="170">
        <f t="shared" si="5"/>
        <v>0</v>
      </c>
      <c r="I16" s="170">
        <f t="shared" si="5"/>
        <v>0</v>
      </c>
      <c r="J16" s="170">
        <f t="shared" si="5"/>
        <v>6984.3</v>
      </c>
      <c r="K16" s="170">
        <f t="shared" si="5"/>
        <v>6984.3</v>
      </c>
      <c r="L16" s="170">
        <f t="shared" si="5"/>
        <v>0</v>
      </c>
      <c r="M16" s="170">
        <f t="shared" si="5"/>
        <v>0</v>
      </c>
      <c r="N16" s="170">
        <f t="shared" si="5"/>
        <v>1746.1</v>
      </c>
      <c r="O16" s="170">
        <f t="shared" si="5"/>
        <v>1746.1</v>
      </c>
      <c r="P16" s="301" t="s">
        <v>370</v>
      </c>
    </row>
    <row r="17" spans="1:16" ht="14.25" customHeight="1">
      <c r="A17" s="178"/>
      <c r="B17" s="206"/>
      <c r="C17" s="207"/>
      <c r="D17" s="208"/>
      <c r="E17" s="208"/>
      <c r="F17" s="208"/>
      <c r="G17" s="209"/>
      <c r="H17" s="208"/>
      <c r="I17" s="208"/>
      <c r="J17" s="208"/>
      <c r="K17" s="209"/>
      <c r="L17" s="208"/>
      <c r="M17" s="208"/>
      <c r="N17" s="208"/>
      <c r="O17" s="209"/>
      <c r="P17" s="210"/>
    </row>
    <row r="18" spans="1:16" ht="2.25" hidden="1" customHeight="1">
      <c r="A18" s="178"/>
      <c r="B18" s="178"/>
      <c r="C18" s="179"/>
      <c r="D18" s="180"/>
      <c r="E18" s="180"/>
      <c r="F18" s="180"/>
      <c r="G18" s="181"/>
      <c r="H18" s="180"/>
      <c r="I18" s="180"/>
      <c r="J18" s="180"/>
      <c r="K18" s="181"/>
      <c r="L18" s="180"/>
      <c r="M18" s="180"/>
      <c r="N18" s="180"/>
      <c r="O18" s="181"/>
      <c r="P18" s="182"/>
    </row>
    <row r="19" spans="1:16" hidden="1">
      <c r="A19" s="178"/>
      <c r="B19" s="178"/>
      <c r="C19" s="179"/>
      <c r="D19" s="180"/>
      <c r="E19" s="180"/>
      <c r="F19" s="180"/>
      <c r="G19" s="181"/>
      <c r="H19" s="180"/>
      <c r="I19" s="180"/>
      <c r="J19" s="180"/>
      <c r="K19" s="181"/>
      <c r="L19" s="180"/>
      <c r="M19" s="180"/>
      <c r="N19" s="180"/>
      <c r="O19" s="181"/>
      <c r="P19" s="182"/>
    </row>
    <row r="20" spans="1:16" hidden="1">
      <c r="A20" s="178"/>
      <c r="B20" s="178"/>
      <c r="C20" s="179"/>
      <c r="D20" s="180" t="e">
        <f>#REF!+#REF!+#REF!</f>
        <v>#REF!</v>
      </c>
      <c r="E20" s="180" t="e">
        <f>#REF!+#REF!+#REF!</f>
        <v>#REF!</v>
      </c>
      <c r="F20" s="180" t="e">
        <f>#REF!+#REF!+#REF!</f>
        <v>#REF!</v>
      </c>
      <c r="G20" s="180" t="e">
        <f>#REF!+#REF!+#REF!</f>
        <v>#REF!</v>
      </c>
      <c r="H20" s="180" t="e">
        <f>#REF!+#REF!+#REF!</f>
        <v>#REF!</v>
      </c>
      <c r="I20" s="180" t="e">
        <f>#REF!+#REF!+#REF!</f>
        <v>#REF!</v>
      </c>
      <c r="J20" s="180" t="e">
        <f>#REF!+#REF!+#REF!</f>
        <v>#REF!</v>
      </c>
      <c r="K20" s="180" t="e">
        <f>#REF!+#REF!+#REF!</f>
        <v>#REF!</v>
      </c>
      <c r="L20" s="180" t="e">
        <f>#REF!+#REF!+#REF!</f>
        <v>#REF!</v>
      </c>
      <c r="M20" s="180" t="e">
        <f>#REF!+#REF!+#REF!</f>
        <v>#REF!</v>
      </c>
      <c r="N20" s="180" t="e">
        <f>#REF!+#REF!+#REF!</f>
        <v>#REF!</v>
      </c>
      <c r="O20" s="180" t="e">
        <f>#REF!+#REF!+#REF!</f>
        <v>#REF!</v>
      </c>
      <c r="P20" s="182"/>
    </row>
  </sheetData>
  <mergeCells count="11">
    <mergeCell ref="L1:P1"/>
    <mergeCell ref="A2:P2"/>
    <mergeCell ref="A3:P3"/>
    <mergeCell ref="A4:A6"/>
    <mergeCell ref="B4:B6"/>
    <mergeCell ref="C4:C6"/>
    <mergeCell ref="D4:O4"/>
    <mergeCell ref="P4:P6"/>
    <mergeCell ref="D5:G5"/>
    <mergeCell ref="H5:K5"/>
    <mergeCell ref="L5:O5"/>
  </mergeCells>
  <pageMargins left="0.15748031496062992" right="0.15748031496062992" top="7.874015748031496E-2" bottom="0" header="0.31496062992125984" footer="0.31496062992125984"/>
  <pageSetup paperSize="9" scale="6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6</vt:i4>
      </vt:variant>
    </vt:vector>
  </HeadingPairs>
  <TitlesOfParts>
    <vt:vector size="14" baseType="lpstr">
      <vt:lpstr>№ 1 источ </vt:lpstr>
      <vt:lpstr>№ 2 дох</vt:lpstr>
      <vt:lpstr>№ 3 р.п</vt:lpstr>
      <vt:lpstr>№ 4 ведом</vt:lpstr>
      <vt:lpstr> № 5  рп, кцср, квр</vt:lpstr>
      <vt:lpstr>№ 6 МП</vt:lpstr>
      <vt:lpstr>№ 7 ПО </vt:lpstr>
      <vt:lpstr>№ 8 АИП</vt:lpstr>
      <vt:lpstr>'№ 3 р.п'!Print_Area</vt:lpstr>
      <vt:lpstr>'№ 4 ведом'!Print_Area</vt:lpstr>
      <vt:lpstr>'№ 6 МП'!Print_Area</vt:lpstr>
      <vt:lpstr>'№ 2 дох'!Область_печати</vt:lpstr>
      <vt:lpstr>'№ 6 МП'!Область_печати</vt:lpstr>
      <vt:lpstr>'№ 8 АИП'!Область_печати</vt:lpstr>
    </vt:vector>
  </TitlesOfParts>
  <Company>ОФ и ЭА Администрация города Торжка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Маслобойщикова</dc:creator>
  <cp:lastModifiedBy>Маслобойщикова Елена Анатольевна</cp:lastModifiedBy>
  <cp:lastPrinted>2024-11-26T13:06:13Z</cp:lastPrinted>
  <dcterms:created xsi:type="dcterms:W3CDTF">2007-11-30T05:39:28Z</dcterms:created>
  <dcterms:modified xsi:type="dcterms:W3CDTF">2024-11-26T13:11:35Z</dcterms:modified>
</cp:coreProperties>
</file>